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17551\AppData\Local\Microsoft\Windows\INetCache\Content.Outlook\IESUU2U1\"/>
    </mc:Choice>
  </mc:AlternateContent>
  <bookViews>
    <workbookView xWindow="0" yWindow="0" windowWidth="28800" windowHeight="12160"/>
  </bookViews>
  <sheets>
    <sheet name="MAP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H7" i="1"/>
  <c r="F7" i="1"/>
  <c r="D7" i="1"/>
  <c r="D42" i="1"/>
  <c r="C23" i="1" l="1"/>
  <c r="C20" i="1"/>
  <c r="C17" i="1"/>
  <c r="C6" i="1"/>
  <c r="D40" i="1"/>
  <c r="D39" i="1"/>
  <c r="K7" i="1" l="1"/>
  <c r="J26" i="1"/>
  <c r="J23" i="1"/>
  <c r="J20" i="1"/>
  <c r="J17" i="1"/>
  <c r="J9" i="1"/>
  <c r="J6" i="1"/>
  <c r="I25" i="1"/>
  <c r="I22" i="1"/>
  <c r="I19" i="1"/>
  <c r="H27" i="1"/>
  <c r="H26" i="1"/>
  <c r="H23" i="1"/>
  <c r="H20" i="1"/>
  <c r="H17" i="1"/>
  <c r="H9" i="1"/>
  <c r="H6" i="1"/>
  <c r="G25" i="1"/>
  <c r="G22" i="1"/>
  <c r="G19" i="1"/>
  <c r="F27" i="1"/>
  <c r="F26" i="1"/>
  <c r="F23" i="1"/>
  <c r="F20" i="1"/>
  <c r="F17" i="1"/>
  <c r="F9" i="1"/>
  <c r="F6" i="1"/>
  <c r="E25" i="1"/>
  <c r="E22" i="1"/>
  <c r="E19" i="1"/>
  <c r="D27" i="1"/>
  <c r="D26" i="1"/>
  <c r="D23" i="1"/>
  <c r="D20" i="1"/>
  <c r="D17" i="1"/>
  <c r="D9" i="1"/>
  <c r="D6" i="1"/>
  <c r="C27" i="1"/>
  <c r="C26" i="1"/>
  <c r="C9" i="1"/>
  <c r="D41" i="1"/>
  <c r="G6" i="1" l="1"/>
  <c r="K6" i="1"/>
  <c r="J27" i="1"/>
  <c r="J28" i="1" s="1"/>
  <c r="F28" i="1"/>
  <c r="D28" i="1"/>
  <c r="H28" i="1"/>
  <c r="C28" i="1"/>
  <c r="E26" i="1" l="1"/>
  <c r="E24" i="1"/>
  <c r="E6" i="1"/>
  <c r="K10" i="1" l="1"/>
  <c r="K11" i="1"/>
  <c r="K25" i="1" l="1"/>
  <c r="K22" i="1"/>
  <c r="K19" i="1"/>
  <c r="K24" i="1" l="1"/>
  <c r="I24" i="1"/>
  <c r="G24" i="1"/>
  <c r="K21" i="1"/>
  <c r="I21" i="1"/>
  <c r="G21" i="1"/>
  <c r="E21" i="1"/>
  <c r="K18" i="1"/>
  <c r="I18" i="1"/>
  <c r="G18" i="1"/>
  <c r="E18" i="1"/>
  <c r="K23" i="1" l="1"/>
  <c r="K20" i="1"/>
  <c r="K17" i="1"/>
  <c r="K16" i="1"/>
  <c r="K15" i="1"/>
  <c r="K14" i="1"/>
  <c r="K13" i="1"/>
  <c r="K12" i="1"/>
  <c r="K9" i="1"/>
  <c r="K8" i="1"/>
  <c r="I23" i="1" l="1"/>
  <c r="I20" i="1"/>
  <c r="I17" i="1"/>
  <c r="I16" i="1"/>
  <c r="I15" i="1"/>
  <c r="I14" i="1"/>
  <c r="I13" i="1"/>
  <c r="I12" i="1"/>
  <c r="I11" i="1"/>
  <c r="I10" i="1"/>
  <c r="I9" i="1"/>
  <c r="I8" i="1"/>
  <c r="I7" i="1"/>
  <c r="I6" i="1"/>
  <c r="I27" i="1"/>
  <c r="K26" i="1"/>
  <c r="G28" i="1"/>
  <c r="G27" i="1"/>
  <c r="G26" i="1"/>
  <c r="G23" i="1"/>
  <c r="G20" i="1"/>
  <c r="G17" i="1"/>
  <c r="G16" i="1"/>
  <c r="G15" i="1"/>
  <c r="G14" i="1"/>
  <c r="G13" i="1"/>
  <c r="G12" i="1"/>
  <c r="G11" i="1"/>
  <c r="G10" i="1"/>
  <c r="G9" i="1"/>
  <c r="G8" i="1"/>
  <c r="G7" i="1"/>
  <c r="E28" i="1"/>
  <c r="E27" i="1"/>
  <c r="E23" i="1"/>
  <c r="E20" i="1"/>
  <c r="E17" i="1"/>
  <c r="E16" i="1"/>
  <c r="E15" i="1"/>
  <c r="E14" i="1"/>
  <c r="E13" i="1"/>
  <c r="E12" i="1"/>
  <c r="E11" i="1"/>
  <c r="E10" i="1"/>
  <c r="E9" i="1"/>
  <c r="E8" i="1"/>
  <c r="E7" i="1"/>
  <c r="K27" i="1" l="1"/>
  <c r="I28" i="1"/>
  <c r="I26" i="1"/>
  <c r="K28" i="1" l="1"/>
</calcChain>
</file>

<file path=xl/sharedStrings.xml><?xml version="1.0" encoding="utf-8"?>
<sst xmlns="http://schemas.openxmlformats.org/spreadsheetml/2006/main" count="54" uniqueCount="38">
  <si>
    <t>Quadro A: IUC - Receita Bruta</t>
  </si>
  <si>
    <t>A</t>
  </si>
  <si>
    <t>B</t>
  </si>
  <si>
    <t>C</t>
  </si>
  <si>
    <t>D</t>
  </si>
  <si>
    <t>E</t>
  </si>
  <si>
    <t>F</t>
  </si>
  <si>
    <t>G</t>
  </si>
  <si>
    <t>TOTAL RE</t>
  </si>
  <si>
    <t>TOTAL OET</t>
  </si>
  <si>
    <t>TOTAL</t>
  </si>
  <si>
    <t>AFECTAÇÃO</t>
  </si>
  <si>
    <t>RE</t>
  </si>
  <si>
    <t>OET</t>
  </si>
  <si>
    <t>CO2 (RE)</t>
  </si>
  <si>
    <t>Adicional (RE)</t>
  </si>
  <si>
    <t>Cilindrada 70% (RE)</t>
  </si>
  <si>
    <t>Cilindrada (OET)</t>
  </si>
  <si>
    <t>Valor</t>
  </si>
  <si>
    <t>CATEGORIA</t>
  </si>
  <si>
    <t>TOTAL (RE)</t>
  </si>
  <si>
    <t>Nota:</t>
  </si>
  <si>
    <t>RE - Receita do Estado</t>
  </si>
  <si>
    <t>OET - Operações Especiais de Tesouraria - Receita da administração regional ou local</t>
  </si>
  <si>
    <t>Cilindrada 30% (RE)</t>
  </si>
  <si>
    <t>Unidade monetária: Milhares de euro (m€)</t>
  </si>
  <si>
    <t>Imposto Único de Circulação</t>
  </si>
  <si>
    <t>Fonte: AJFF - Área de Justiça e Fluxos Financeiros</t>
  </si>
  <si>
    <t>Fonte: DSCC</t>
  </si>
  <si>
    <t>Quadro B: Transferências para Municípios</t>
  </si>
  <si>
    <t>Ano</t>
  </si>
  <si>
    <t>Totais Transferidos</t>
  </si>
  <si>
    <t>Transferências para os Municípios - IUC</t>
  </si>
  <si>
    <t>Variação Anual</t>
  </si>
  <si>
    <t>Variação Anual 2022/2021</t>
  </si>
  <si>
    <t>Variação Anual 2023/2022</t>
  </si>
  <si>
    <t>Variação Anual 2024/2023</t>
  </si>
  <si>
    <t>Variação Anual 2025/2024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</si>
</sst>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Border="1"/>
    <xf numFmtId="165" fontId="4" fillId="0" borderId="3" xfId="1" applyNumberFormat="1" applyFont="1" applyBorder="1"/>
    <xf numFmtId="10" fontId="4" fillId="0" borderId="4" xfId="2" applyNumberFormat="1" applyFont="1" applyBorder="1"/>
    <xf numFmtId="0" fontId="5" fillId="0" borderId="4" xfId="0" applyFont="1" applyBorder="1"/>
    <xf numFmtId="10" fontId="5" fillId="0" borderId="4" xfId="2" applyNumberFormat="1" applyFont="1" applyBorder="1"/>
    <xf numFmtId="165" fontId="4" fillId="2" borderId="3" xfId="1" applyNumberFormat="1" applyFont="1" applyFill="1" applyBorder="1"/>
    <xf numFmtId="10" fontId="4" fillId="2" borderId="4" xfId="2" applyNumberFormat="1" applyFont="1" applyFill="1" applyBorder="1"/>
    <xf numFmtId="0" fontId="6" fillId="0" borderId="0" xfId="0" applyFont="1"/>
    <xf numFmtId="165" fontId="4" fillId="2" borderId="5" xfId="1" applyNumberFormat="1" applyFont="1" applyFill="1" applyBorder="1"/>
    <xf numFmtId="10" fontId="4" fillId="2" borderId="6" xfId="2" applyNumberFormat="1" applyFont="1" applyFill="1" applyBorder="1"/>
    <xf numFmtId="165" fontId="4" fillId="0" borderId="3" xfId="1" applyNumberFormat="1" applyFont="1" applyFill="1" applyBorder="1"/>
    <xf numFmtId="165" fontId="5" fillId="0" borderId="3" xfId="1" applyNumberFormat="1" applyFont="1" applyFill="1" applyBorder="1"/>
    <xf numFmtId="0" fontId="5" fillId="0" borderId="0" xfId="0" applyFont="1" applyFill="1"/>
    <xf numFmtId="0" fontId="3" fillId="0" borderId="0" xfId="0" applyFont="1" applyFill="1"/>
    <xf numFmtId="0" fontId="2" fillId="0" borderId="0" xfId="0" applyFont="1" applyAlignment="1">
      <alignment horizontal="center"/>
    </xf>
    <xf numFmtId="0" fontId="7" fillId="0" borderId="0" xfId="0" applyFont="1"/>
    <xf numFmtId="10" fontId="4" fillId="0" borderId="4" xfId="2" applyNumberFormat="1" applyFont="1" applyFill="1" applyBorder="1"/>
    <xf numFmtId="10" fontId="5" fillId="0" borderId="4" xfId="2" applyNumberFormat="1" applyFont="1" applyFill="1" applyBorder="1"/>
    <xf numFmtId="0" fontId="6" fillId="0" borderId="16" xfId="0" applyFont="1" applyBorder="1"/>
    <xf numFmtId="3" fontId="3" fillId="0" borderId="16" xfId="0" applyNumberFormat="1" applyFont="1" applyBorder="1"/>
    <xf numFmtId="1" fontId="9" fillId="2" borderId="18" xfId="0" applyNumberFormat="1" applyFont="1" applyFill="1" applyBorder="1" applyAlignment="1">
      <alignment horizontal="center" vertical="center"/>
    </xf>
    <xf numFmtId="1" fontId="9" fillId="2" borderId="7" xfId="0" applyNumberFormat="1" applyFont="1" applyFill="1" applyBorder="1" applyAlignment="1">
      <alignment horizontal="center"/>
    </xf>
    <xf numFmtId="1" fontId="9" fillId="2" borderId="17" xfId="0" applyNumberFormat="1" applyFont="1" applyFill="1" applyBorder="1" applyAlignment="1">
      <alignment horizontal="center"/>
    </xf>
    <xf numFmtId="3" fontId="11" fillId="2" borderId="19" xfId="3" applyNumberFormat="1" applyFont="1" applyFill="1" applyBorder="1" applyAlignment="1">
      <alignment horizontal="center" vertical="center" wrapText="1"/>
    </xf>
    <xf numFmtId="10" fontId="5" fillId="0" borderId="20" xfId="2" applyNumberFormat="1" applyFont="1" applyBorder="1" applyAlignment="1">
      <alignment horizontal="center"/>
    </xf>
    <xf numFmtId="10" fontId="5" fillId="0" borderId="15" xfId="2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6" fontId="3" fillId="0" borderId="0" xfId="0" applyNumberFormat="1" applyFont="1"/>
    <xf numFmtId="165" fontId="12" fillId="0" borderId="3" xfId="1" applyNumberFormat="1" applyFont="1" applyFill="1" applyBorder="1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6" fontId="5" fillId="0" borderId="25" xfId="0" applyNumberFormat="1" applyFont="1" applyBorder="1" applyAlignment="1">
      <alignment horizontal="center"/>
    </xf>
    <xf numFmtId="166" fontId="5" fillId="0" borderId="26" xfId="0" applyNumberFormat="1" applyFont="1" applyBorder="1" applyAlignment="1">
      <alignment horizontal="center"/>
    </xf>
    <xf numFmtId="3" fontId="8" fillId="2" borderId="12" xfId="0" applyNumberFormat="1" applyFont="1" applyFill="1" applyBorder="1" applyAlignment="1">
      <alignment horizontal="center" vertical="center"/>
    </xf>
    <xf numFmtId="3" fontId="8" fillId="2" borderId="13" xfId="0" applyNumberFormat="1" applyFont="1" applyFill="1" applyBorder="1" applyAlignment="1">
      <alignment horizontal="center" vertical="center"/>
    </xf>
    <xf numFmtId="3" fontId="8" fillId="2" borderId="14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" fontId="9" fillId="2" borderId="21" xfId="0" applyNumberFormat="1" applyFont="1" applyFill="1" applyBorder="1" applyAlignment="1">
      <alignment horizontal="center" vertical="center"/>
    </xf>
    <xf numFmtId="1" fontId="9" fillId="2" borderId="19" xfId="0" applyNumberFormat="1" applyFont="1" applyFill="1" applyBorder="1" applyAlignment="1">
      <alignment horizontal="center" vertical="center"/>
    </xf>
    <xf numFmtId="166" fontId="5" fillId="0" borderId="22" xfId="0" applyNumberFormat="1" applyFont="1" applyBorder="1" applyAlignment="1">
      <alignment horizontal="center"/>
    </xf>
    <xf numFmtId="166" fontId="5" fillId="0" borderId="20" xfId="0" applyNumberFormat="1" applyFont="1" applyBorder="1" applyAlignment="1">
      <alignment horizontal="center"/>
    </xf>
    <xf numFmtId="166" fontId="5" fillId="0" borderId="23" xfId="0" applyNumberFormat="1" applyFont="1" applyBorder="1" applyAlignment="1">
      <alignment horizontal="center"/>
    </xf>
    <xf numFmtId="166" fontId="5" fillId="0" borderId="24" xfId="0" applyNumberFormat="1" applyFont="1" applyBorder="1" applyAlignment="1">
      <alignment horizontal="center"/>
    </xf>
  </cellXfs>
  <cellStyles count="4">
    <cellStyle name="Normal" xfId="0" builtinId="0"/>
    <cellStyle name="Normal_Cobrança de IP" xfId="3"/>
    <cellStyle name="Percentagem" xfId="2" builtinId="5"/>
    <cellStyle name="Vírgula" xfId="1" builtinId="3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showGridLines="0" tabSelected="1" topLeftCell="A11" zoomScaleNormal="100" workbookViewId="0">
      <selection activeCell="P26" sqref="P26"/>
    </sheetView>
  </sheetViews>
  <sheetFormatPr defaultColWidth="9.1796875" defaultRowHeight="14" x14ac:dyDescent="0.3"/>
  <cols>
    <col min="1" max="1" width="10.26953125" style="1" customWidth="1"/>
    <col min="2" max="2" width="14.81640625" style="1" bestFit="1" customWidth="1"/>
    <col min="3" max="4" width="15.54296875" style="1" bestFit="1" customWidth="1"/>
    <col min="5" max="5" width="9.1796875" style="1" customWidth="1"/>
    <col min="6" max="6" width="15.54296875" style="1" bestFit="1" customWidth="1"/>
    <col min="7" max="7" width="9.26953125" style="1" customWidth="1"/>
    <col min="8" max="8" width="15.54296875" style="1" bestFit="1" customWidth="1"/>
    <col min="9" max="9" width="9.26953125" style="1" customWidth="1"/>
    <col min="10" max="10" width="15.54296875" style="18" bestFit="1" customWidth="1"/>
    <col min="11" max="11" width="9.1796875" style="1" customWidth="1"/>
    <col min="12" max="12" width="13.7265625" style="1" bestFit="1" customWidth="1"/>
    <col min="13" max="13" width="12.54296875" style="1" bestFit="1" customWidth="1"/>
    <col min="14" max="16384" width="9.1796875" style="1"/>
  </cols>
  <sheetData>
    <row r="1" spans="1:11" ht="25" x14ac:dyDescent="0.5">
      <c r="A1" s="35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5.75" customHeight="1" x14ac:dyDescent="0.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4.5" thickBot="1" x14ac:dyDescent="0.35">
      <c r="A3" s="12" t="s">
        <v>0</v>
      </c>
      <c r="B3" s="3"/>
      <c r="C3" s="3"/>
      <c r="D3" s="3"/>
      <c r="E3" s="3"/>
      <c r="F3" s="3"/>
      <c r="G3" s="3"/>
      <c r="H3" s="47" t="s">
        <v>25</v>
      </c>
      <c r="I3" s="47"/>
      <c r="J3" s="47"/>
      <c r="K3" s="47"/>
    </row>
    <row r="4" spans="1:11" ht="15.75" customHeight="1" thickTop="1" x14ac:dyDescent="0.3">
      <c r="A4" s="36" t="s">
        <v>19</v>
      </c>
      <c r="B4" s="38" t="s">
        <v>11</v>
      </c>
      <c r="C4" s="31">
        <v>2021</v>
      </c>
      <c r="D4" s="31">
        <v>2022</v>
      </c>
      <c r="E4" s="40" t="s">
        <v>34</v>
      </c>
      <c r="F4" s="31">
        <v>2023</v>
      </c>
      <c r="G4" s="40" t="s">
        <v>35</v>
      </c>
      <c r="H4" s="31">
        <v>2024</v>
      </c>
      <c r="I4" s="40" t="s">
        <v>36</v>
      </c>
      <c r="J4" s="31">
        <v>2025</v>
      </c>
      <c r="K4" s="40" t="s">
        <v>37</v>
      </c>
    </row>
    <row r="5" spans="1:11" ht="23.25" customHeight="1" x14ac:dyDescent="0.3">
      <c r="A5" s="37"/>
      <c r="B5" s="39"/>
      <c r="C5" s="32" t="s">
        <v>18</v>
      </c>
      <c r="D5" s="32" t="s">
        <v>18</v>
      </c>
      <c r="E5" s="41"/>
      <c r="F5" s="32" t="s">
        <v>18</v>
      </c>
      <c r="G5" s="41"/>
      <c r="H5" s="32" t="s">
        <v>18</v>
      </c>
      <c r="I5" s="41"/>
      <c r="J5" s="32" t="s">
        <v>18</v>
      </c>
      <c r="K5" s="41"/>
    </row>
    <row r="6" spans="1:11" x14ac:dyDescent="0.3">
      <c r="A6" s="48" t="s">
        <v>1</v>
      </c>
      <c r="B6" s="5" t="s">
        <v>10</v>
      </c>
      <c r="C6" s="15">
        <f>C7+C8</f>
        <v>128626.79886000001</v>
      </c>
      <c r="D6" s="15">
        <f>D7+D8</f>
        <v>125211.58743</v>
      </c>
      <c r="E6" s="7">
        <f>(D6-C6)/C6</f>
        <v>-2.6551321033163509E-2</v>
      </c>
      <c r="F6" s="15">
        <f>F7+F8</f>
        <v>126968.97875000001</v>
      </c>
      <c r="G6" s="7">
        <f>(F6-D6)/D6</f>
        <v>1.4035372892165318E-2</v>
      </c>
      <c r="H6" s="15">
        <f>H7+H8</f>
        <v>122697.64248000001</v>
      </c>
      <c r="I6" s="7">
        <f>(H6-F6)/F6</f>
        <v>-3.3640786214483118E-2</v>
      </c>
      <c r="J6" s="15">
        <f>J7+J8</f>
        <v>122485.84981000001</v>
      </c>
      <c r="K6" s="21">
        <f>(J6-H6)/H6</f>
        <v>-1.7261347954140027E-3</v>
      </c>
    </row>
    <row r="7" spans="1:11" x14ac:dyDescent="0.3">
      <c r="A7" s="49"/>
      <c r="B7" s="8" t="s">
        <v>12</v>
      </c>
      <c r="C7" s="16">
        <v>10082.568359999999</v>
      </c>
      <c r="D7" s="16">
        <f>1886.67016+8086.08798</f>
        <v>9972.7581399999999</v>
      </c>
      <c r="E7" s="9">
        <f t="shared" ref="E7:E19" si="0">(D7-C7)/C7</f>
        <v>-1.0891096006414719E-2</v>
      </c>
      <c r="F7" s="16">
        <f>2163.04525+7967.60638</f>
        <v>10130.65163</v>
      </c>
      <c r="G7" s="9">
        <f t="shared" ref="G7:I28" si="1">(F7-D7)/D7</f>
        <v>1.5832479619324286E-2</v>
      </c>
      <c r="H7" s="16">
        <f>2273.6055+7584.364</f>
        <v>9857.9694999999992</v>
      </c>
      <c r="I7" s="9">
        <f t="shared" si="1"/>
        <v>-2.6916543965691677E-2</v>
      </c>
      <c r="J7" s="16">
        <v>10130.746370000001</v>
      </c>
      <c r="K7" s="22">
        <f>(J7-H7)/H7</f>
        <v>2.7670695268432462E-2</v>
      </c>
    </row>
    <row r="8" spans="1:11" x14ac:dyDescent="0.3">
      <c r="A8" s="50"/>
      <c r="B8" s="8" t="s">
        <v>13</v>
      </c>
      <c r="C8" s="16">
        <v>118544.23050000001</v>
      </c>
      <c r="D8" s="16">
        <v>115238.82928999999</v>
      </c>
      <c r="E8" s="9">
        <f t="shared" si="0"/>
        <v>-2.7883273576945703E-2</v>
      </c>
      <c r="F8" s="16">
        <v>116838.32712</v>
      </c>
      <c r="G8" s="9">
        <f t="shared" si="1"/>
        <v>1.3879851434231866E-2</v>
      </c>
      <c r="H8" s="16">
        <v>112839.67298</v>
      </c>
      <c r="I8" s="9">
        <f t="shared" si="1"/>
        <v>-3.4223822255629699E-2</v>
      </c>
      <c r="J8" s="16">
        <v>112355.10344000001</v>
      </c>
      <c r="K8" s="22">
        <f t="shared" ref="K8:K28" si="2">(J8-H8)/H8</f>
        <v>-4.2943188969174267E-3</v>
      </c>
    </row>
    <row r="9" spans="1:11" x14ac:dyDescent="0.3">
      <c r="A9" s="48" t="s">
        <v>2</v>
      </c>
      <c r="B9" s="5" t="s">
        <v>10</v>
      </c>
      <c r="C9" s="6">
        <f>SUM(C10:C14)</f>
        <v>482435.26759000006</v>
      </c>
      <c r="D9" s="15">
        <f>SUM(D10:D14)</f>
        <v>519734.49318999995</v>
      </c>
      <c r="E9" s="7">
        <f t="shared" si="0"/>
        <v>7.7314467050321065E-2</v>
      </c>
      <c r="F9" s="15">
        <f>SUM(F10:F14)</f>
        <v>579360.36103000003</v>
      </c>
      <c r="G9" s="7">
        <f t="shared" si="1"/>
        <v>0.11472370724142525</v>
      </c>
      <c r="H9" s="15">
        <f>SUM(H10:H14)</f>
        <v>618518.72022999998</v>
      </c>
      <c r="I9" s="7">
        <f t="shared" si="1"/>
        <v>6.7588951253729768E-2</v>
      </c>
      <c r="J9" s="15">
        <f>SUM(J10:J14)</f>
        <v>659506.81694000005</v>
      </c>
      <c r="K9" s="21">
        <f t="shared" si="2"/>
        <v>6.6268158698185226E-2</v>
      </c>
    </row>
    <row r="10" spans="1:11" x14ac:dyDescent="0.3">
      <c r="A10" s="49"/>
      <c r="B10" s="8" t="s">
        <v>14</v>
      </c>
      <c r="C10" s="16">
        <v>237551.40429000001</v>
      </c>
      <c r="D10" s="16">
        <v>255880.63240999999</v>
      </c>
      <c r="E10" s="9">
        <f t="shared" si="0"/>
        <v>7.7158997122256018E-2</v>
      </c>
      <c r="F10" s="16">
        <v>286505.17155000003</v>
      </c>
      <c r="G10" s="9">
        <f t="shared" si="1"/>
        <v>0.11968291172162669</v>
      </c>
      <c r="H10" s="34">
        <v>306298.97434000002</v>
      </c>
      <c r="I10" s="9">
        <f t="shared" si="1"/>
        <v>6.9087069817675636E-2</v>
      </c>
      <c r="J10" s="34">
        <v>327016.11511999997</v>
      </c>
      <c r="K10" s="22">
        <f t="shared" si="2"/>
        <v>6.7636990377262507E-2</v>
      </c>
    </row>
    <row r="11" spans="1:11" x14ac:dyDescent="0.3">
      <c r="A11" s="49"/>
      <c r="B11" s="8" t="s">
        <v>24</v>
      </c>
      <c r="C11" s="16">
        <v>70185.442439999999</v>
      </c>
      <c r="D11" s="16">
        <v>77187.088579999996</v>
      </c>
      <c r="E11" s="9">
        <f t="shared" si="0"/>
        <v>9.9759236340008134E-2</v>
      </c>
      <c r="F11" s="16">
        <v>87117.050149999995</v>
      </c>
      <c r="G11" s="9">
        <f t="shared" si="1"/>
        <v>0.12864796111215107</v>
      </c>
      <c r="H11" s="34">
        <v>93128.211120000007</v>
      </c>
      <c r="I11" s="9">
        <f t="shared" si="1"/>
        <v>6.9000970070151213E-2</v>
      </c>
      <c r="J11" s="34">
        <f>97382.17477+1.96857</f>
        <v>97384.143339999995</v>
      </c>
      <c r="K11" s="22">
        <f t="shared" si="2"/>
        <v>4.569970977447449E-2</v>
      </c>
    </row>
    <row r="12" spans="1:11" x14ac:dyDescent="0.3">
      <c r="A12" s="49"/>
      <c r="B12" s="8" t="s">
        <v>15</v>
      </c>
      <c r="C12" s="16">
        <v>24749.70204</v>
      </c>
      <c r="D12" s="16">
        <v>25821.132320000001</v>
      </c>
      <c r="E12" s="9">
        <f t="shared" si="0"/>
        <v>4.3290633489986068E-2</v>
      </c>
      <c r="F12" s="16">
        <v>26744.424950000001</v>
      </c>
      <c r="G12" s="9">
        <f t="shared" si="1"/>
        <v>3.5757247922270821E-2</v>
      </c>
      <c r="H12" s="34">
        <v>27000.055779999999</v>
      </c>
      <c r="I12" s="9">
        <f t="shared" si="1"/>
        <v>9.5582847818905248E-3</v>
      </c>
      <c r="J12" s="34">
        <v>27964.426510000001</v>
      </c>
      <c r="K12" s="22">
        <f t="shared" si="2"/>
        <v>3.571736065502315E-2</v>
      </c>
    </row>
    <row r="13" spans="1:11" x14ac:dyDescent="0.3">
      <c r="A13" s="49"/>
      <c r="B13" s="8" t="s">
        <v>16</v>
      </c>
      <c r="C13" s="16">
        <v>98.202280000000002</v>
      </c>
      <c r="D13" s="16">
        <v>139.80139</v>
      </c>
      <c r="E13" s="9">
        <f t="shared" si="0"/>
        <v>0.42360635618643472</v>
      </c>
      <c r="F13" s="16">
        <v>222.32794999999999</v>
      </c>
      <c r="G13" s="9">
        <f t="shared" si="1"/>
        <v>0.59031287171035984</v>
      </c>
      <c r="H13" s="34">
        <v>307.17644000000001</v>
      </c>
      <c r="I13" s="9">
        <f t="shared" si="1"/>
        <v>0.38163663183149049</v>
      </c>
      <c r="J13" s="34">
        <v>395.32490000000001</v>
      </c>
      <c r="K13" s="22">
        <f t="shared" si="2"/>
        <v>0.2869636095789117</v>
      </c>
    </row>
    <row r="14" spans="1:11" x14ac:dyDescent="0.3">
      <c r="A14" s="50"/>
      <c r="B14" s="8" t="s">
        <v>17</v>
      </c>
      <c r="C14" s="16">
        <v>149850.51654000001</v>
      </c>
      <c r="D14" s="16">
        <v>160705.83848999999</v>
      </c>
      <c r="E14" s="9">
        <f t="shared" si="0"/>
        <v>7.2441004546703325E-2</v>
      </c>
      <c r="F14" s="16">
        <v>178771.38643000001</v>
      </c>
      <c r="G14" s="9">
        <f t="shared" si="1"/>
        <v>0.11241376237319566</v>
      </c>
      <c r="H14" s="16">
        <v>191784.30254999999</v>
      </c>
      <c r="I14" s="9">
        <f t="shared" si="1"/>
        <v>7.2790821729714197E-2</v>
      </c>
      <c r="J14" s="16">
        <v>206746.80707000001</v>
      </c>
      <c r="K14" s="22">
        <f t="shared" si="2"/>
        <v>7.8017357630711978E-2</v>
      </c>
    </row>
    <row r="15" spans="1:11" x14ac:dyDescent="0.3">
      <c r="A15" s="4" t="s">
        <v>3</v>
      </c>
      <c r="B15" s="5" t="s">
        <v>20</v>
      </c>
      <c r="C15" s="15">
        <v>84224.305070000002</v>
      </c>
      <c r="D15" s="15">
        <v>87348.590630000006</v>
      </c>
      <c r="E15" s="7">
        <f t="shared" si="0"/>
        <v>3.7094821469923274E-2</v>
      </c>
      <c r="F15" s="15">
        <v>93611.98861</v>
      </c>
      <c r="G15" s="7">
        <f t="shared" si="1"/>
        <v>7.1705770348729825E-2</v>
      </c>
      <c r="H15" s="15">
        <v>97113.999979999993</v>
      </c>
      <c r="I15" s="7">
        <f t="shared" si="1"/>
        <v>3.7409859805348632E-2</v>
      </c>
      <c r="J15" s="15">
        <v>98322.697839999993</v>
      </c>
      <c r="K15" s="21">
        <f t="shared" si="2"/>
        <v>1.2446175219318779E-2</v>
      </c>
    </row>
    <row r="16" spans="1:11" x14ac:dyDescent="0.3">
      <c r="A16" s="4" t="s">
        <v>4</v>
      </c>
      <c r="B16" s="5" t="s">
        <v>20</v>
      </c>
      <c r="C16" s="15">
        <v>23642.6005</v>
      </c>
      <c r="D16" s="15">
        <v>14209.201010000001</v>
      </c>
      <c r="E16" s="7">
        <f t="shared" si="0"/>
        <v>-0.39900007996159303</v>
      </c>
      <c r="F16" s="15">
        <v>14138.326370000001</v>
      </c>
      <c r="G16" s="7">
        <f t="shared" si="1"/>
        <v>-4.9879398532064259E-3</v>
      </c>
      <c r="H16" s="15">
        <v>14938.80027</v>
      </c>
      <c r="I16" s="7">
        <f t="shared" si="1"/>
        <v>5.6617302433937165E-2</v>
      </c>
      <c r="J16" s="15">
        <v>15150.10061</v>
      </c>
      <c r="K16" s="21">
        <f t="shared" si="2"/>
        <v>1.4144398223485974E-2</v>
      </c>
    </row>
    <row r="17" spans="1:11" x14ac:dyDescent="0.3">
      <c r="A17" s="48" t="s">
        <v>5</v>
      </c>
      <c r="B17" s="5" t="s">
        <v>10</v>
      </c>
      <c r="C17" s="15">
        <f>C18+C19</f>
        <v>18901.241099999999</v>
      </c>
      <c r="D17" s="15">
        <f>D18+D19</f>
        <v>20477.05128</v>
      </c>
      <c r="E17" s="7">
        <f t="shared" si="0"/>
        <v>8.3370725322370526E-2</v>
      </c>
      <c r="F17" s="15">
        <f>F18+F19</f>
        <v>22963.861379999998</v>
      </c>
      <c r="G17" s="7">
        <f t="shared" si="1"/>
        <v>0.12144375994354588</v>
      </c>
      <c r="H17" s="15">
        <f>H18+H19</f>
        <v>24769.173770000001</v>
      </c>
      <c r="I17" s="7">
        <f t="shared" si="1"/>
        <v>7.8615366994520805E-2</v>
      </c>
      <c r="J17" s="15">
        <f>J18+J19</f>
        <v>27464.415110000002</v>
      </c>
      <c r="K17" s="21">
        <f t="shared" si="2"/>
        <v>0.10881434177123948</v>
      </c>
    </row>
    <row r="18" spans="1:11" x14ac:dyDescent="0.3">
      <c r="A18" s="49"/>
      <c r="B18" s="5" t="s">
        <v>13</v>
      </c>
      <c r="C18" s="16">
        <v>18602.717919999999</v>
      </c>
      <c r="D18" s="16">
        <v>20161.849750000001</v>
      </c>
      <c r="E18" s="9">
        <f t="shared" si="0"/>
        <v>8.3812044922949747E-2</v>
      </c>
      <c r="F18" s="16">
        <v>22572.705379999999</v>
      </c>
      <c r="G18" s="9">
        <f t="shared" ref="G18:G19" si="3">(F18-D18)/D18</f>
        <v>0.11957512132536341</v>
      </c>
      <c r="H18" s="16">
        <v>24320.783200000002</v>
      </c>
      <c r="I18" s="9">
        <f t="shared" ref="I18:I19" si="4">(H18-F18)/F18</f>
        <v>7.7442104992379177E-2</v>
      </c>
      <c r="J18" s="16">
        <v>26910.865740000001</v>
      </c>
      <c r="K18" s="22">
        <f t="shared" ref="K18:K19" si="5">(J18-H18)/H18</f>
        <v>0.10649667482747839</v>
      </c>
    </row>
    <row r="19" spans="1:11" x14ac:dyDescent="0.3">
      <c r="A19" s="50"/>
      <c r="B19" s="5" t="s">
        <v>12</v>
      </c>
      <c r="C19" s="16">
        <v>298.52318000000002</v>
      </c>
      <c r="D19" s="16">
        <v>315.20152999999999</v>
      </c>
      <c r="E19" s="9">
        <f t="shared" si="0"/>
        <v>5.5869530801594583E-2</v>
      </c>
      <c r="F19" s="16">
        <v>391.15600000000001</v>
      </c>
      <c r="G19" s="9">
        <f t="shared" si="3"/>
        <v>0.24097113361093145</v>
      </c>
      <c r="H19" s="16">
        <v>448.39057000000003</v>
      </c>
      <c r="I19" s="9">
        <f t="shared" si="4"/>
        <v>0.14632159547597381</v>
      </c>
      <c r="J19" s="16">
        <v>553.54936999999995</v>
      </c>
      <c r="K19" s="22">
        <f t="shared" si="5"/>
        <v>0.2345250035030842</v>
      </c>
    </row>
    <row r="20" spans="1:11" x14ac:dyDescent="0.3">
      <c r="A20" s="48" t="s">
        <v>6</v>
      </c>
      <c r="B20" s="5" t="s">
        <v>10</v>
      </c>
      <c r="C20" s="15">
        <f>C21+C22</f>
        <v>5465.6410699999997</v>
      </c>
      <c r="D20" s="15">
        <f>D21+D22</f>
        <v>5504.8875500000004</v>
      </c>
      <c r="E20" s="7">
        <f t="shared" ref="E20:E28" si="6">(D20-C20)/C20</f>
        <v>7.1805812890674697E-3</v>
      </c>
      <c r="F20" s="15">
        <f>F21+F22</f>
        <v>5966.1841600000007</v>
      </c>
      <c r="G20" s="7">
        <f t="shared" si="1"/>
        <v>8.3797644513192701E-2</v>
      </c>
      <c r="H20" s="15">
        <f>H21+H22</f>
        <v>5924.6555499999995</v>
      </c>
      <c r="I20" s="7">
        <f t="shared" si="1"/>
        <v>-6.9606651230157811E-3</v>
      </c>
      <c r="J20" s="15">
        <f>J21+J22</f>
        <v>6129.4288900000001</v>
      </c>
      <c r="K20" s="21">
        <f t="shared" si="2"/>
        <v>3.456291058135872E-2</v>
      </c>
    </row>
    <row r="21" spans="1:11" x14ac:dyDescent="0.3">
      <c r="A21" s="49"/>
      <c r="B21" s="5" t="s">
        <v>13</v>
      </c>
      <c r="C21" s="16">
        <v>5299.4448400000001</v>
      </c>
      <c r="D21" s="16">
        <v>5330.4589599999999</v>
      </c>
      <c r="E21" s="9">
        <f t="shared" si="6"/>
        <v>5.8523337701161578E-3</v>
      </c>
      <c r="F21" s="16">
        <v>5798.8172000000004</v>
      </c>
      <c r="G21" s="9">
        <f t="shared" ref="G21:G22" si="7">(F21-D21)/D21</f>
        <v>8.7864524145965933E-2</v>
      </c>
      <c r="H21" s="16">
        <v>5764.5414099999998</v>
      </c>
      <c r="I21" s="9">
        <f t="shared" ref="I21:I22" si="8">(H21-F21)/F21</f>
        <v>-5.9108243660449577E-3</v>
      </c>
      <c r="J21" s="16">
        <v>5948.9860900000003</v>
      </c>
      <c r="K21" s="22">
        <f t="shared" ref="K21:K22" si="9">(J21-H21)/H21</f>
        <v>3.1996418601492972E-2</v>
      </c>
    </row>
    <row r="22" spans="1:11" x14ac:dyDescent="0.3">
      <c r="A22" s="50"/>
      <c r="B22" s="5" t="s">
        <v>12</v>
      </c>
      <c r="C22" s="16">
        <v>166.19623000000001</v>
      </c>
      <c r="D22" s="16">
        <v>174.42859000000001</v>
      </c>
      <c r="E22" s="9">
        <f t="shared" si="6"/>
        <v>4.953397559018035E-2</v>
      </c>
      <c r="F22" s="16">
        <v>167.36696000000001</v>
      </c>
      <c r="G22" s="9">
        <f t="shared" si="7"/>
        <v>-4.0484360963991092E-2</v>
      </c>
      <c r="H22" s="16">
        <v>160.11413999999999</v>
      </c>
      <c r="I22" s="9">
        <f t="shared" si="8"/>
        <v>-4.3334837413549328E-2</v>
      </c>
      <c r="J22" s="16">
        <v>180.44280000000001</v>
      </c>
      <c r="K22" s="22">
        <f t="shared" si="9"/>
        <v>0.12696355237582399</v>
      </c>
    </row>
    <row r="23" spans="1:11" x14ac:dyDescent="0.3">
      <c r="A23" s="48" t="s">
        <v>7</v>
      </c>
      <c r="B23" s="5" t="s">
        <v>10</v>
      </c>
      <c r="C23" s="15">
        <f>C24+C25</f>
        <v>94.532060000000001</v>
      </c>
      <c r="D23" s="15">
        <f>D24+D25</f>
        <v>96.191249999999997</v>
      </c>
      <c r="E23" s="7">
        <f t="shared" si="6"/>
        <v>1.7551611590818979E-2</v>
      </c>
      <c r="F23" s="15">
        <f>F24+F25</f>
        <v>91.925530000000009</v>
      </c>
      <c r="G23" s="7">
        <f t="shared" si="1"/>
        <v>-4.4346237313684846E-2</v>
      </c>
      <c r="H23" s="15">
        <f>H24+H25</f>
        <v>94.047160000000005</v>
      </c>
      <c r="I23" s="7">
        <f t="shared" si="1"/>
        <v>2.3079877809787944E-2</v>
      </c>
      <c r="J23" s="15">
        <f>J24+J25</f>
        <v>104.88084000000001</v>
      </c>
      <c r="K23" s="21">
        <f t="shared" si="2"/>
        <v>0.11519412175763734</v>
      </c>
    </row>
    <row r="24" spans="1:11" x14ac:dyDescent="0.3">
      <c r="A24" s="49"/>
      <c r="B24" s="5" t="s">
        <v>13</v>
      </c>
      <c r="C24" s="16">
        <v>93.584000000000003</v>
      </c>
      <c r="D24" s="16">
        <v>95.243189999999998</v>
      </c>
      <c r="E24" s="9">
        <f t="shared" si="6"/>
        <v>1.7729419558898906E-2</v>
      </c>
      <c r="F24" s="16">
        <v>91.183850000000007</v>
      </c>
      <c r="G24" s="9">
        <f t="shared" ref="G24:G25" si="10">(F24-D24)/D24</f>
        <v>-4.2620790000838821E-2</v>
      </c>
      <c r="H24" s="16">
        <v>92.760159999999999</v>
      </c>
      <c r="I24" s="9">
        <f t="shared" ref="I24:I25" si="11">(H24-F24)/F24</f>
        <v>1.7287162145489494E-2</v>
      </c>
      <c r="J24" s="16">
        <v>99.74109</v>
      </c>
      <c r="K24" s="22">
        <f t="shared" ref="K24:K25" si="12">(J24-H24)/H24</f>
        <v>7.5257847765678718E-2</v>
      </c>
    </row>
    <row r="25" spans="1:11" x14ac:dyDescent="0.3">
      <c r="A25" s="50"/>
      <c r="B25" s="5" t="s">
        <v>12</v>
      </c>
      <c r="C25" s="16">
        <v>0.94806000000000001</v>
      </c>
      <c r="D25" s="16">
        <v>0.94806000000000001</v>
      </c>
      <c r="E25" s="9">
        <f t="shared" si="6"/>
        <v>0</v>
      </c>
      <c r="F25" s="16">
        <v>0.74168000000000001</v>
      </c>
      <c r="G25" s="9">
        <f t="shared" si="10"/>
        <v>-0.21768664430521276</v>
      </c>
      <c r="H25" s="16">
        <v>1.2869999999999999</v>
      </c>
      <c r="I25" s="9">
        <f t="shared" si="11"/>
        <v>0.73524970337611895</v>
      </c>
      <c r="J25" s="16">
        <v>5.1397500000000003</v>
      </c>
      <c r="K25" s="22">
        <f t="shared" si="12"/>
        <v>2.9935897435897441</v>
      </c>
    </row>
    <row r="26" spans="1:11" x14ac:dyDescent="0.3">
      <c r="A26" s="51" t="s">
        <v>8</v>
      </c>
      <c r="B26" s="52"/>
      <c r="C26" s="10">
        <f>C7+C10+C11+C12+C13+C15+C16+C19+C22+C25</f>
        <v>450999.8924500001</v>
      </c>
      <c r="D26" s="10">
        <f>D7+D10+D11+D12+D13+D15+D16+D19+D22+D25</f>
        <v>471049.78266000003</v>
      </c>
      <c r="E26" s="11">
        <f t="shared" si="6"/>
        <v>4.4456529914190052E-2</v>
      </c>
      <c r="F26" s="10">
        <f>F7+F10+F11+F12+F13+F15+F16+F19+F22+F25</f>
        <v>519029.20585000003</v>
      </c>
      <c r="G26" s="11">
        <f t="shared" si="1"/>
        <v>0.10185637475313553</v>
      </c>
      <c r="H26" s="10">
        <f>H7+H10+H11+H12+H13+H15+H16+H19+H22+H25</f>
        <v>549254.97914000007</v>
      </c>
      <c r="I26" s="11">
        <f t="shared" si="1"/>
        <v>5.8235207093019194E-2</v>
      </c>
      <c r="J26" s="10">
        <f>J7+J10+J11+J12+J13+J15+J16+J19+J22+J25</f>
        <v>577102.68660999998</v>
      </c>
      <c r="K26" s="11">
        <f t="shared" si="2"/>
        <v>5.0700873961311475E-2</v>
      </c>
    </row>
    <row r="27" spans="1:11" x14ac:dyDescent="0.3">
      <c r="A27" s="51" t="s">
        <v>9</v>
      </c>
      <c r="B27" s="52"/>
      <c r="C27" s="10">
        <f>+C8+C14+C18+C21+C24</f>
        <v>292390.49380000005</v>
      </c>
      <c r="D27" s="10">
        <f>+D8+D14+D18+D21+D24</f>
        <v>301532.21968000004</v>
      </c>
      <c r="E27" s="11">
        <f t="shared" si="6"/>
        <v>3.1265468863885419E-2</v>
      </c>
      <c r="F27" s="10">
        <f>+F8+F14+F18+F21+F24</f>
        <v>324072.41997999995</v>
      </c>
      <c r="G27" s="11">
        <f t="shared" si="1"/>
        <v>7.4752211634035712E-2</v>
      </c>
      <c r="H27" s="10">
        <f>H8+H14+H18+H21+H24</f>
        <v>334802.06030000001</v>
      </c>
      <c r="I27" s="11">
        <f t="shared" si="1"/>
        <v>3.3108773405222947E-2</v>
      </c>
      <c r="J27" s="10">
        <f>J6+J9+J15+J16+J17+J20+J23-J26</f>
        <v>352061.50343000016</v>
      </c>
      <c r="K27" s="11">
        <f t="shared" si="2"/>
        <v>5.155118554089777E-2</v>
      </c>
    </row>
    <row r="28" spans="1:11" ht="14.5" thickBot="1" x14ac:dyDescent="0.35">
      <c r="A28" s="53" t="s">
        <v>10</v>
      </c>
      <c r="B28" s="54"/>
      <c r="C28" s="13">
        <f>SUM(C26:C27)</f>
        <v>743390.38625000021</v>
      </c>
      <c r="D28" s="13">
        <f>SUM(D26:D27)</f>
        <v>772582.00234000012</v>
      </c>
      <c r="E28" s="14">
        <f t="shared" si="6"/>
        <v>3.926821846224797E-2</v>
      </c>
      <c r="F28" s="13">
        <f>SUM(F26:F27)</f>
        <v>843101.62583000003</v>
      </c>
      <c r="G28" s="14">
        <f t="shared" si="1"/>
        <v>9.1277849181588142E-2</v>
      </c>
      <c r="H28" s="13">
        <f>H26+H27</f>
        <v>884057.03944000008</v>
      </c>
      <c r="I28" s="14">
        <f t="shared" si="1"/>
        <v>4.8577078201789817E-2</v>
      </c>
      <c r="J28" s="13">
        <f>J26+J27</f>
        <v>929164.19004000013</v>
      </c>
      <c r="K28" s="14">
        <f t="shared" si="2"/>
        <v>5.1022896247252182E-2</v>
      </c>
    </row>
    <row r="29" spans="1:11" ht="14.5" thickTop="1" x14ac:dyDescent="0.3">
      <c r="A29" s="20" t="s">
        <v>27</v>
      </c>
      <c r="J29" s="1"/>
    </row>
    <row r="30" spans="1:11" x14ac:dyDescent="0.3">
      <c r="A30" s="2"/>
      <c r="B30" s="3"/>
      <c r="C30" s="3"/>
      <c r="D30" s="3"/>
      <c r="E30" s="3"/>
      <c r="G30" s="3"/>
      <c r="H30" s="3"/>
      <c r="I30" s="3"/>
      <c r="J30" s="17"/>
      <c r="K30" s="3"/>
    </row>
    <row r="31" spans="1:11" x14ac:dyDescent="0.3">
      <c r="A31" s="2" t="s">
        <v>21</v>
      </c>
      <c r="B31" s="3"/>
      <c r="C31" s="3"/>
      <c r="D31" s="3"/>
      <c r="E31" s="3"/>
      <c r="G31" s="3"/>
      <c r="H31" s="3"/>
      <c r="I31" s="3"/>
      <c r="J31" s="17"/>
      <c r="K31" s="3"/>
    </row>
    <row r="32" spans="1:11" x14ac:dyDescent="0.3">
      <c r="A32" s="3" t="s">
        <v>22</v>
      </c>
      <c r="B32" s="3"/>
      <c r="C32" s="3"/>
      <c r="D32" s="3"/>
      <c r="E32" s="3"/>
      <c r="F32" s="3"/>
      <c r="G32" s="3"/>
      <c r="H32" s="3"/>
      <c r="I32" s="3"/>
      <c r="J32" s="17"/>
      <c r="K32" s="3"/>
    </row>
    <row r="33" spans="1:13" x14ac:dyDescent="0.3">
      <c r="A33" s="3" t="s">
        <v>23</v>
      </c>
      <c r="B33" s="3"/>
      <c r="C33" s="3"/>
      <c r="D33" s="3"/>
      <c r="E33" s="3"/>
      <c r="F33" s="3"/>
      <c r="I33" s="18"/>
      <c r="J33" s="1"/>
    </row>
    <row r="34" spans="1:13" s="12" customFormat="1" x14ac:dyDescent="0.3">
      <c r="B34" s="2"/>
      <c r="C34" s="2"/>
      <c r="D34" s="2"/>
      <c r="E34" s="2"/>
      <c r="F34" s="2"/>
      <c r="G34" s="1"/>
      <c r="H34" s="1"/>
      <c r="I34" s="18"/>
      <c r="J34" s="1"/>
      <c r="K34" s="1"/>
      <c r="L34" s="1"/>
      <c r="M34" s="1"/>
    </row>
    <row r="35" spans="1:13" ht="14.5" thickBot="1" x14ac:dyDescent="0.35">
      <c r="A35" s="23" t="s">
        <v>29</v>
      </c>
      <c r="B35" s="24"/>
      <c r="C35" s="24"/>
      <c r="D35" s="24"/>
      <c r="I35" s="18"/>
      <c r="J35" s="1"/>
    </row>
    <row r="36" spans="1:13" ht="16.5" customHeight="1" thickTop="1" thickBot="1" x14ac:dyDescent="0.35">
      <c r="A36" s="44" t="s">
        <v>32</v>
      </c>
      <c r="B36" s="45"/>
      <c r="C36" s="45"/>
      <c r="D36" s="46"/>
      <c r="I36" s="18"/>
      <c r="J36" s="1"/>
    </row>
    <row r="37" spans="1:13" ht="15.75" customHeight="1" thickTop="1" x14ac:dyDescent="0.3">
      <c r="A37" s="25" t="s">
        <v>30</v>
      </c>
      <c r="B37" s="55" t="s">
        <v>31</v>
      </c>
      <c r="C37" s="56"/>
      <c r="D37" s="28" t="s">
        <v>33</v>
      </c>
      <c r="I37" s="18"/>
      <c r="J37" s="1"/>
    </row>
    <row r="38" spans="1:13" x14ac:dyDescent="0.3">
      <c r="A38" s="26">
        <v>2021</v>
      </c>
      <c r="B38" s="57">
        <v>281989.875</v>
      </c>
      <c r="C38" s="58"/>
      <c r="D38" s="29"/>
      <c r="I38" s="18"/>
      <c r="J38" s="1"/>
    </row>
    <row r="39" spans="1:13" x14ac:dyDescent="0.3">
      <c r="A39" s="26">
        <v>2022</v>
      </c>
      <c r="B39" s="57">
        <v>303473.79800000001</v>
      </c>
      <c r="C39" s="58"/>
      <c r="D39" s="29">
        <f>(B39-B38)/B38</f>
        <v>7.6186859545932309E-2</v>
      </c>
    </row>
    <row r="40" spans="1:13" x14ac:dyDescent="0.3">
      <c r="A40" s="26">
        <v>2023</v>
      </c>
      <c r="B40" s="59">
        <v>326934.00647999998</v>
      </c>
      <c r="C40" s="60"/>
      <c r="D40" s="29">
        <f>(B40-B39)/B39</f>
        <v>7.730554873142613E-2</v>
      </c>
    </row>
    <row r="41" spans="1:13" x14ac:dyDescent="0.3">
      <c r="A41" s="26">
        <v>2024</v>
      </c>
      <c r="B41" s="57">
        <v>333747.36900000001</v>
      </c>
      <c r="C41" s="58"/>
      <c r="D41" s="29">
        <f>(B41-B40)/B40</f>
        <v>2.0840176870425463E-2</v>
      </c>
    </row>
    <row r="42" spans="1:13" ht="14.5" thickBot="1" x14ac:dyDescent="0.35">
      <c r="A42" s="27">
        <v>2025</v>
      </c>
      <c r="B42" s="42">
        <v>349194.94829999999</v>
      </c>
      <c r="C42" s="43"/>
      <c r="D42" s="30">
        <f>(B42-B41)/B41</f>
        <v>4.6285246671113035E-2</v>
      </c>
      <c r="F42" s="33"/>
    </row>
    <row r="43" spans="1:13" ht="14.5" thickTop="1" x14ac:dyDescent="0.3">
      <c r="A43" s="20" t="s">
        <v>28</v>
      </c>
    </row>
  </sheetData>
  <mergeCells count="23">
    <mergeCell ref="B42:C42"/>
    <mergeCell ref="A36:D36"/>
    <mergeCell ref="H3:K3"/>
    <mergeCell ref="A17:A19"/>
    <mergeCell ref="A26:B26"/>
    <mergeCell ref="A27:B27"/>
    <mergeCell ref="A28:B28"/>
    <mergeCell ref="A9:A14"/>
    <mergeCell ref="A6:A8"/>
    <mergeCell ref="A20:A22"/>
    <mergeCell ref="A23:A25"/>
    <mergeCell ref="B37:C37"/>
    <mergeCell ref="B38:C38"/>
    <mergeCell ref="B39:C39"/>
    <mergeCell ref="B40:C40"/>
    <mergeCell ref="B41:C41"/>
    <mergeCell ref="A1:K1"/>
    <mergeCell ref="A4:A5"/>
    <mergeCell ref="B4:B5"/>
    <mergeCell ref="E4:E5"/>
    <mergeCell ref="G4:G5"/>
    <mergeCell ref="K4:K5"/>
    <mergeCell ref="I4:I5"/>
  </mergeCells>
  <pageMargins left="0.23622047244094491" right="0.23622047244094491" top="0.74803149606299213" bottom="0.74803149606299213" header="0.31496062992125984" footer="0.31496062992125984"/>
  <pageSetup scale="78" orientation="landscape" r:id="rId1"/>
  <ignoredErrors>
    <ignoredError sqref="I30 I28 I26:I2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TDocument" ma:contentTypeID="0x010100EFDC2DF519FC4D8BB117FC66ED8C73E9003B56B2FB70630D43926771EA97960AF4" ma:contentTypeVersion="4" ma:contentTypeDescription="" ma:contentTypeScope="" ma:versionID="02174e84a99b35b587e7a2701c8fe13d">
  <xsd:schema xmlns:xsd="http://www.w3.org/2001/XMLSchema" xmlns:xs="http://www.w3.org/2001/XMLSchema" xmlns:p="http://schemas.microsoft.com/office/2006/metadata/properties" xmlns:ns1="http://schemas.microsoft.com/sharepoint/v3" xmlns:ns2="69e4fbd9-d9a3-460e-8f35-a0b0d278697c" xmlns:ns3="838b1f35-21c8-4d51-9b19-05ddba14ab3b" xmlns:ns4="a5ccc57d-db9f-465f-852e-7e9dbfc6df71" targetNamespace="http://schemas.microsoft.com/office/2006/metadata/properties" ma:root="true" ma:fieldsID="a86174da6b3246d7b595d26549fd8888" ns1:_="" ns2:_="" ns3:_="" ns4:_="">
    <xsd:import namespace="http://schemas.microsoft.com/sharepoint/v3"/>
    <xsd:import namespace="69e4fbd9-d9a3-460e-8f35-a0b0d278697c"/>
    <xsd:import namespace="838b1f35-21c8-4d51-9b19-05ddba14ab3b"/>
    <xsd:import namespace="a5ccc57d-db9f-465f-852e-7e9dbfc6df71"/>
    <xsd:element name="properties">
      <xsd:complexType>
        <xsd:sequence>
          <xsd:element name="documentManagement">
            <xsd:complexType>
              <xsd:all>
                <xsd:element ref="ns2:CMSURL" minOccurs="0"/>
                <xsd:element ref="ns2:NOrdem" minOccurs="0"/>
                <xsd:element ref="ns2:ReferenciaUnica" minOccurs="0"/>
                <xsd:element ref="ns1:RoutingRuleDescription" minOccurs="0"/>
                <xsd:element ref="ns2:CMSClassification" minOccurs="0"/>
                <xsd:element ref="ns2:CMSPostingGuid" minOccurs="0"/>
                <xsd:element ref="ns3:Year" minOccurs="0"/>
                <xsd:element ref="ns2:Postings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1" nillable="true" ma:displayName="Description" ma:internalName="RoutingRule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4fbd9-d9a3-460e-8f35-a0b0d278697c" elementFormDefault="qualified">
    <xsd:import namespace="http://schemas.microsoft.com/office/2006/documentManagement/types"/>
    <xsd:import namespace="http://schemas.microsoft.com/office/infopath/2007/PartnerControls"/>
    <xsd:element name="CMSURL" ma:index="8" nillable="true" ma:displayName="CMSURL" ma:internalName="CMSURL">
      <xsd:simpleType>
        <xsd:restriction base="dms:Text"/>
      </xsd:simpleType>
    </xsd:element>
    <xsd:element name="NOrdem" ma:index="9" nillable="true" ma:displayName="NOrdem" ma:internalName="NOrdem">
      <xsd:simpleType>
        <xsd:restriction base="dms:Number"/>
      </xsd:simpleType>
    </xsd:element>
    <xsd:element name="ReferenciaUnica" ma:index="10" nillable="true" ma:displayName="ReferenciaUnica" ma:internalName="ReferenciaUnica">
      <xsd:simpleType>
        <xsd:restriction base="dms:Text"/>
      </xsd:simpleType>
    </xsd:element>
    <xsd:element name="CMSClassification" ma:index="12" nillable="true" ma:displayName="Classification" ma:format="Dropdown" ma:internalName="CMSClassification">
      <xsd:simpleType>
        <xsd:restriction base="dms:Choice">
          <xsd:enumeration value="DECLARAÇÕES DE RECTIFICAÇÃO"/>
          <xsd:enumeration value="OFÍCIOS - CIRCULADOS GABINETE DO DIRECTOR-GERAL"/>
          <xsd:enumeration value="OFÍCIOS - CIRCULADOS INSPECÇÃO TRIBUTÁRIA"/>
          <xsd:enumeration value="$NOW-90"/>
          <xsd:enumeration value="1"/>
          <xsd:enumeration value="91"/>
          <xsd:enumeration value="ABP"/>
          <xsd:enumeration value="ACÓRDÃOS"/>
          <xsd:enumeration value="AÇÚCAR"/>
          <xsd:enumeration value="ADUAN"/>
          <xsd:enumeration value="ADUANEIRA"/>
          <xsd:enumeration value="ADVERTÊNCIA"/>
          <xsd:enumeration value="ARROZ"/>
          <xsd:enumeration value="ASSENTOS"/>
          <xsd:enumeration value="AVES DE CAPOEIRA"/>
          <xsd:enumeration value="AVES DE CAPOEIRA E OVOS"/>
          <xsd:enumeration value="AVISOS"/>
          <xsd:enumeration value="AVISOS BANCO DE PORTUGAL"/>
          <xsd:enumeration value="CARNE DE BOVINO"/>
          <xsd:enumeration value="CARNE DE SUÍNO"/>
          <xsd:enumeration value="CEREAIS"/>
          <xsd:enumeration value="CFI"/>
          <xsd:enumeration value="CIEC"/>
          <xsd:enumeration value="CIEC"/>
          <xsd:enumeration value="CIMI"/>
          <xsd:enumeration value="CIMSISD"/>
          <xsd:enumeration value="CIMT"/>
          <xsd:enumeration value="CIRC"/>
          <xsd:enumeration value="CIRCULARES AT"/>
          <xsd:enumeration value="CIRCULARES DGCI"/>
          <xsd:enumeration value="CIRCULARES E OFÍCIOS CIRCULADOS"/>
          <xsd:enumeration value="CIRS"/>
          <xsd:enumeration value="CISV"/>
          <xsd:enumeration value="CISV"/>
          <xsd:enumeration value="CIUC"/>
          <xsd:enumeration value="CIVA"/>
          <xsd:enumeration value="COMUNITÁRIA"/>
          <xsd:enumeration value="CPPT"/>
          <xsd:enumeration value="DC"/>
          <xsd:enumeration value="DECLARAÇÕES"/>
          <xsd:enumeration value="DECLARAÇÕES DE RETIFICAÇÃO"/>
          <xsd:enumeration value="DECLARAÇÕES EM ATA"/>
          <xsd:enumeration value="DECRETOS"/>
          <xsd:enumeration value="DECRETOS DO PRESIDENTE DA REPÚBLICA"/>
          <xsd:enumeration value="DECRETOS LEGISLATIVOS REGIONAIS"/>
          <xsd:enumeration value="DECRETOS REGULAMENTARES"/>
          <xsd:enumeration value="DECRETOS REGULAMENTARES REGIONAIS"/>
          <xsd:enumeration value="DECRETOS-LEI"/>
          <xsd:enumeration value="DESPACHO"/>
          <xsd:enumeration value="DESPACHOS"/>
          <xsd:enumeration value="DESPACHOS CONJUNTOS"/>
          <xsd:enumeration value="DESPACHOS NORMATIVOS"/>
          <xsd:enumeration value="DIREITOS ADUANEIROS E OUTRAS IMPOSIÇÕES"/>
          <xsd:enumeration value="FINAL"/>
          <xsd:enumeration value="FORMULÁRIO DO PEDIDO DE IPV"/>
          <xsd:enumeration value="IEC"/>
          <xsd:enumeration value="ÍNDICE"/>
          <xsd:enumeration value="ÍNDICE DOS CAPÍTULOS"/>
          <xsd:enumeration value="ÍNDICE REMISSIVO"/>
          <xsd:enumeration value="INFORMAÇÕES COMPLEMENTARES"/>
          <xsd:enumeration value="INFORMAÇÕES PAUTAIS VINCULATIVAS"/>
          <xsd:enumeration value="INSTRUÇÕES"/>
          <xsd:enumeration value="ISV"/>
          <xsd:enumeration value="IVA"/>
          <xsd:enumeration value="LACTICÍNIOS EXPORTADOS SOB A FORMA DE MERCADORIAS FORA DO ANEXO I"/>
          <xsd:enumeration value="LEIS"/>
          <xsd:enumeration value="LEITE E PRODUTOS LÁCTEOS"/>
          <xsd:enumeration value="LGT"/>
          <xsd:enumeration value="MANUAL DE DECISÕES DE CLASSIFICAÇÃO PAUTAL"/>
          <xsd:enumeration value="MANUAL SOBRE CONTINGENTES"/>
          <xsd:enumeration value="MANUAL SOBRE SUSPENSÕES"/>
          <xsd:enumeration value="MELAÇOS"/>
          <xsd:enumeration value="MEURSING (ANEXOS)"/>
          <xsd:enumeration value="MOD. 2-RFI - PEDIDO DE CERTIFICADO DE RESIDÊNCIA FISCAL"/>
          <xsd:enumeration value="NACIONAL"/>
          <xsd:enumeration value="NOMENCLATURAS"/>
          <xsd:enumeration value="NOTAS DE CAPITULO"/>
          <xsd:enumeration value="NOTAS DE SECÇÃO"/>
          <xsd:enumeration value="NOTAS EXPLICATIVAS DA NOMENCLATURA COMBINADA"/>
          <xsd:enumeration value="NOVIDADES"/>
          <xsd:enumeration value="OD"/>
          <xsd:enumeration value="OFÍCIO"/>
          <xsd:enumeration value="OFÍCIOS - CIRCULADOS AVALIAÇÕES"/>
          <xsd:enumeration value="OFÍCIOS - CIRCULADOS CADASTRO"/>
          <xsd:enumeration value="OFÍCIOS - CIRCULADOS COBRANÇA"/>
          <xsd:enumeration value="OFÍCIOS - CIRCULADOS CONTRIBUIÇÃO AUTÁRQUICA"/>
          <xsd:enumeration value="OFÍCIOS - CIRCULADOS DA DSCC"/>
          <xsd:enumeration value="OFÍCIOS - CIRCULADOS DA DSRC"/>
          <xsd:enumeration value="OFÍCIOS - CIRCULADOS DGCI"/>
          <xsd:enumeration value="OFÍCIOS - CIRCULADOS DS BENEFÍCIOS FISCAIS"/>
          <xsd:enumeration value="OFÍCIOS - CIRCULADOS DS JURÍDICOS E DO CONTENCIOSO"/>
          <xsd:enumeration value="OFÍCIOS - CIRCULADOS DSGCT"/>
          <xsd:enumeration value="OFÍCIOS - CIRCULADOS DSIECV"/>
          <xsd:enumeration value="OFÍCIOS - CIRCULADOS DSL"/>
          <xsd:enumeration value="OFÍCIOS - CIRCULADOS DSRA"/>
          <xsd:enumeration value="OFÍCIOS - CIRCULADOS DSRI"/>
          <xsd:enumeration value="OFÍCIOS - CIRCULADOS DSTA"/>
          <xsd:enumeration value="OFÍCIOS - CIRCULADOS GABINETE DO DIRETOR-GERAL"/>
          <xsd:enumeration value="OFÍCIOS - CIRCULADOS IMI"/>
          <xsd:enumeration value="OFÍCIOS - CIRCULADOS IMPOSTO DO SELO"/>
          <xsd:enumeration value="OFÍCIOS - CIRCULADOS IMPOSTO MUNICIPAL DE VEÍCULOS"/>
          <xsd:enumeration value="OFÍCIOS - CIRCULADOS IMPOSTO ÚNICO DE CIRCULAÇÃO"/>
          <xsd:enumeration value="OFÍCIOS - CIRCULADOS IMPOSTOS DE CIRCULAÇÃO E CAMIONAGEM"/>
          <xsd:enumeration value="OFÍCIOS - CIRCULADOS IMT"/>
          <xsd:enumeration value="OFÍCIOS - CIRCULADOS INSPEÇÃO TRIBUTÁRIA"/>
          <xsd:enumeration value="OFÍCIOS - CIRCULADOS IRC"/>
          <xsd:enumeration value="OFÍCIOS - CIRCULADOS IRS"/>
          <xsd:enumeration value="OFÍCIOS - CIRCULADOS IVA"/>
          <xsd:enumeration value="OFÍCIOS - CIRCULADOS JUSTIÇA TRIBUTÁRIA"/>
          <xsd:enumeration value="OFÍCIOS - CIRCULADOS PLANEAMENTO E ESTATÍSTICA"/>
          <xsd:enumeration value="OFÍCIOS - CIRCULADOS PLANEAMENTO E SISTEMAS DE INFORMAÇÃO"/>
          <xsd:enumeration value="OFÍCIOS - CIRCULADOS SISA E SUCESSÕES E DOAÇÕES"/>
          <xsd:enumeration value="OFÍCIOS - CIRCULARES BENEFÍCIOS FISCAIS"/>
          <xsd:enumeration value="OFÍCIOS - CIRCULARES CA (A)"/>
          <xsd:enumeration value="OFÍCIOS - CIRCULARES DS AVALIAÇÕES"/>
          <xsd:enumeration value="OFÍCIOS - CIRCULARES IR"/>
          <xsd:enumeration value="OFÍCIOS - CIRCULARES IR (X)"/>
          <xsd:enumeration value="OFÍCIOS - CIRCULARES IRC"/>
          <xsd:enumeration value="OFÍCIOS - CIRCULARES IRS"/>
          <xsd:enumeration value="OFÍCIOS - CIRCULARES PLANEAMENTO E ESTATÍSTICA"/>
          <xsd:enumeration value="OFÍCIOS - CIRCULARES SISA/SUCESSÕES DOAÇÕES (D)"/>
          <xsd:enumeration value="OUTRAS TAXAS CÂMBIO"/>
          <xsd:enumeration value="OUTRAS TAXAS DE CÂMBIO"/>
          <xsd:enumeration value="OUTROS DIPLOMAS"/>
          <xsd:enumeration value="OVOS"/>
          <xsd:enumeration value="OVOS E GEMAS DE OVOS EXPORTADOS SOB A FORMA DE MERCADORIAS NÃO ABRANGIDAS PELO ANEXO I DO TRATADO"/>
          <xsd:enumeration value="PARECERES"/>
          <xsd:enumeration value="PARTE I  &gt;   TÍTULO I"/>
          <xsd:enumeration value="PARTE I  &gt;   TÍTULO II"/>
          <xsd:enumeration value="PARTE I  &gt;   TÍTULO III"/>
          <xsd:enumeration value="PARTE I  &gt;   TÍTULO IV"/>
          <xsd:enumeration value="PARTE I  &gt;   TÍTULO IX"/>
          <xsd:enumeration value="PARTE I  &gt;   TÍTULO V"/>
          <xsd:enumeration value="PARTE I  &gt;   TÍTULO VI"/>
          <xsd:enumeration value="PARTE I  &gt;   TÍTULO VII"/>
          <xsd:enumeration value="PARTE I  &gt;   TÍTULO VIII"/>
          <xsd:enumeration value="PARTE II  &gt;   TÍTULO I"/>
          <xsd:enumeration value="PARTE II  &gt;   TÍTULO II"/>
          <xsd:enumeration value="PARTE II  &gt;   TÍTULO III"/>
          <xsd:enumeration value="PARTE II  &gt;   TÍTULO IV"/>
          <xsd:enumeration value="PARTE II  &gt;   TÍTULO V"/>
          <xsd:enumeration value="PARTE II  &gt;   TÍTULO VI"/>
          <xsd:enumeration value="PARTE III  &gt;  TÍTULO I"/>
          <xsd:enumeration value="PARTE III  &gt;  TÍTULO II"/>
          <xsd:enumeration value="PARTE IV  &gt;   TÍTULO I"/>
          <xsd:enumeration value="PARTE IV  &gt;   TÍTULO II"/>
          <xsd:enumeration value="PARTE IV  &gt;  TÍTULO III"/>
          <xsd:enumeration value="PARTE IV  &gt;  TÍTULO IV"/>
          <xsd:enumeration value="PARTE IV A"/>
          <xsd:enumeration value="PARTE V"/>
          <xsd:enumeration value="PARTES ANEXOS"/>
          <xsd:enumeration value="PARTES DA PAUTA DE SERVIÇO"/>
          <xsd:enumeration value="PORTARIAS"/>
          <xsd:enumeration value="PREÂMBULO"/>
          <xsd:enumeration value="PREÇOS UNITÁRIOS"/>
          <xsd:enumeration value="RCPIT"/>
          <xsd:enumeration value="REGIME GERAL DAS INFRAÇÕES TRIBUTÁRIAS (RGIT)"/>
          <xsd:enumeration value="REGRAS GERAIS"/>
          <xsd:enumeration value="REGULAMENTOS"/>
          <xsd:enumeration value="RESOLUÇÕES DA ASSEMBLEIA DA REPÚBLICA"/>
          <xsd:enumeration value="RESOLUÇÕES DAS ASSEMBLEIAS LEGISLATIVAS REGIONAIS"/>
          <xsd:enumeration value="RESOLUÇÕES DO CONSELHO DE MINISTROS"/>
          <xsd:enumeration value="RETIFICAÇÕES"/>
          <xsd:enumeration value="RG"/>
          <xsd:enumeration value="RGIT"/>
          <xsd:enumeration value="RITI"/>
          <xsd:enumeration value="SELO"/>
          <xsd:enumeration value="SUMMARY TABLES"/>
          <xsd:enumeration value="TABELA DE MEURSING"/>
          <xsd:enumeration value="TAXAS DE CÂMBIO DE REFERÊNCIA"/>
          <xsd:enumeration value="TÍTULO I"/>
          <xsd:enumeration value="TÍTULO II"/>
          <xsd:enumeration value="TÍTULO III"/>
          <xsd:enumeration value="TÍTULO IV"/>
          <xsd:enumeration value="TÍTULO IX"/>
          <xsd:enumeration value="TÍTULO V"/>
          <xsd:enumeration value="TÍTULO VI"/>
          <xsd:enumeration value="TÍTULO VII"/>
          <xsd:enumeration value="TÍTULO VIII"/>
          <xsd:enumeration value="TRIB"/>
          <xsd:enumeration value="CORRECÇÃO APLICÁVEL ÀS RESTITUIÇÕES DOS CEREAIS"/>
          <xsd:enumeration value="CORRECÇÃO APLICÁVEL À RESTITUIÇÃO DE MALTE"/>
        </xsd:restriction>
      </xsd:simpleType>
    </xsd:element>
    <xsd:element name="CMSPostingGuid" ma:index="13" nillable="true" ma:displayName="CMSPostingGuid" ma:internalName="CMSPostingGuid">
      <xsd:simpleType>
        <xsd:restriction base="dms:Text"/>
      </xsd:simpleType>
    </xsd:element>
    <xsd:element name="Postings" ma:index="17" nillable="true" ma:displayName="Postings" ma:list="{58C02B62-A46E-498C-86B3-CBF5099680BE}" ma:internalName="Postings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b1f35-21c8-4d51-9b19-05ddba14ab3b" elementFormDefault="qualified">
    <xsd:import namespace="http://schemas.microsoft.com/office/2006/documentManagement/types"/>
    <xsd:import namespace="http://schemas.microsoft.com/office/infopath/2007/PartnerControls"/>
    <xsd:element name="Year" ma:index="16" nillable="true" ma:displayName="Year" ma:decimals="0" ma:internalName="Year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cc57d-db9f-465f-852e-7e9dbfc6df7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MSURL xmlns="69e4fbd9-d9a3-460e-8f35-a0b0d278697c" xsi:nil="true"/>
    <CMSClassification xmlns="69e4fbd9-d9a3-460e-8f35-a0b0d278697c" xsi:nil="true"/>
    <Year xmlns="838b1f35-21c8-4d51-9b19-05ddba14ab3b" xsi:nil="true"/>
    <CMSPostingGuid xmlns="69e4fbd9-d9a3-460e-8f35-a0b0d278697c" xsi:nil="true"/>
    <NOrdem xmlns="69e4fbd9-d9a3-460e-8f35-a0b0d278697c" xsi:nil="true"/>
    <Postings xmlns="69e4fbd9-d9a3-460e-8f35-a0b0d278697c"/>
    <RoutingRuleDescription xmlns="http://schemas.microsoft.com/sharepoint/v3" xsi:nil="true"/>
    <ReferenciaUnica xmlns="69e4fbd9-d9a3-460e-8f35-a0b0d278697c" xsi:nil="true"/>
  </documentManagement>
</p:properties>
</file>

<file path=customXml/itemProps1.xml><?xml version="1.0" encoding="utf-8"?>
<ds:datastoreItem xmlns:ds="http://schemas.openxmlformats.org/officeDocument/2006/customXml" ds:itemID="{1A6962C1-659F-42B4-8D41-319C062F5CA7}"/>
</file>

<file path=customXml/itemProps2.xml><?xml version="1.0" encoding="utf-8"?>
<ds:datastoreItem xmlns:ds="http://schemas.openxmlformats.org/officeDocument/2006/customXml" ds:itemID="{A14709EC-FEB8-4246-94E8-FBA6E059362C}"/>
</file>

<file path=customXml/itemProps3.xml><?xml version="1.0" encoding="utf-8"?>
<ds:datastoreItem xmlns:ds="http://schemas.openxmlformats.org/officeDocument/2006/customXml" ds:itemID="{1351141F-CBD1-496E-B2D6-ACB1B89111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MAPA</vt:lpstr>
    </vt:vector>
  </TitlesOfParts>
  <Company>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Ricardo Deitado Tavares</dc:creator>
  <cp:lastModifiedBy>CGS</cp:lastModifiedBy>
  <cp:lastPrinted>2025-06-24T16:08:29Z</cp:lastPrinted>
  <dcterms:created xsi:type="dcterms:W3CDTF">2018-05-30T14:28:31Z</dcterms:created>
  <dcterms:modified xsi:type="dcterms:W3CDTF">2026-03-23T20:30:22Z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0x010100EFDC2DF519FC4D8BB117FC66ED8C73E9003B56B2FB70630D43926771EA97960AF4</vt:lpwstr>
  </property>
</Properties>
</file>