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slicers/slicer1.xml" ContentType="application/vnd.ms-excel.slicer+xml"/>
  <Override PartName="/xl/drawings/drawing1.xml" ContentType="application/vnd.openxmlformats-officedocument.drawing+xml"/>
  <Override PartName="/xl/pivotTables/pivotTable4.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pivotTables/pivotTable2.xml" ContentType="application/vnd.openxmlformats-officedocument.spreadsheetml.pivotTable+xml"/>
  <Override PartName="/xl/pivotTables/pivotTable3.xml" ContentType="application/vnd.openxmlformats-officedocument.spreadsheetml.pivotTable+xml"/>
  <Override PartName="/xl/slicerCaches/slicerCache1.xml" ContentType="application/vnd.ms-excel.slicerCache+xml"/>
  <Override PartName="/xl/pivotTables/pivotTable1.xml" ContentType="application/vnd.openxmlformats-officedocument.spreadsheetml.pivotTable+xml"/>
  <Override PartName="/xl/theme/theme1.xml" ContentType="application/vnd.openxmlformats-officedocument.theme+xml"/>
  <Override PartName="/xl/slicerCaches/slicerCache3.xml" ContentType="application/vnd.ms-excel.slicerCache+xml"/>
  <Override PartName="/xl/slicerCaches/slicerCache2.xml" ContentType="application/vnd.ms-excel.slicerCach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ra_\Desktop\"/>
    </mc:Choice>
  </mc:AlternateContent>
  <xr:revisionPtr revIDLastSave="0" documentId="13_ncr:1_{C3F8AF82-A461-4B2F-807E-60659310A7BB}" xr6:coauthVersionLast="36" xr6:coauthVersionMax="36" xr10:uidLastSave="{00000000-0000-0000-0000-000000000000}"/>
  <bookViews>
    <workbookView xWindow="0" yWindow="0" windowWidth="19200" windowHeight="6930" activeTab="3" xr2:uid="{00000000-000D-0000-FFFF-FFFF00000000}"/>
  </bookViews>
  <sheets>
    <sheet name="Listagem BF" sheetId="1" r:id="rId1"/>
    <sheet name="Notas IRC" sheetId="3" r:id="rId2"/>
    <sheet name="Pivot Table" sheetId="5" r:id="rId3"/>
    <sheet name="Apêndice 1 - BF Estruturais" sheetId="7" r:id="rId4"/>
  </sheets>
  <definedNames>
    <definedName name="_xlnm._FilterDatabase" localSheetId="0" hidden="1">'Listagem BF'!$A$3:$U$545</definedName>
    <definedName name="_Ref4942823" localSheetId="0">'Listagem BF'!#REF!</definedName>
    <definedName name="SegmentaçãoDeDados_Código2">#N/A</definedName>
    <definedName name="SegmentaçãoDeDados_Função">#N/A</definedName>
    <definedName name="SegmentaçãoDeDados_Imposto">#N/A</definedName>
    <definedName name="_xlnm.Print_Titles" localSheetId="0">'Listagem BF'!$1:$3</definedName>
  </definedNames>
  <calcPr calcId="191029"/>
  <pivotCaches>
    <pivotCache cacheId="2"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 i="1" l="1"/>
  <c r="H4" i="1"/>
  <c r="N4" i="1"/>
  <c r="H509" i="1" l="1"/>
  <c r="H508" i="1"/>
  <c r="H507" i="1"/>
  <c r="H506" i="1"/>
  <c r="G506" i="1"/>
  <c r="H505" i="1"/>
  <c r="G505" i="1"/>
  <c r="N504" i="1"/>
  <c r="H504" i="1"/>
  <c r="N503" i="1"/>
  <c r="N502" i="1"/>
  <c r="H502" i="1"/>
  <c r="N501" i="1"/>
  <c r="H501" i="1"/>
  <c r="J500" i="1"/>
  <c r="H500" i="1"/>
  <c r="H499" i="1"/>
  <c r="H498" i="1"/>
  <c r="N497" i="1"/>
  <c r="H497" i="1"/>
  <c r="N496" i="1"/>
  <c r="H496" i="1"/>
  <c r="N495" i="1"/>
  <c r="J495" i="1"/>
  <c r="H495" i="1"/>
  <c r="N494" i="1"/>
  <c r="J494" i="1"/>
  <c r="H494" i="1"/>
  <c r="N493" i="1"/>
  <c r="H493" i="1"/>
  <c r="N492" i="1"/>
  <c r="H492" i="1"/>
  <c r="N491" i="1"/>
  <c r="J491" i="1"/>
  <c r="H491" i="1"/>
  <c r="N490" i="1"/>
  <c r="J490" i="1"/>
  <c r="H490" i="1"/>
  <c r="N489" i="1"/>
  <c r="H489" i="1"/>
  <c r="N488" i="1"/>
  <c r="H488" i="1"/>
  <c r="N487" i="1"/>
  <c r="J487" i="1"/>
  <c r="H487" i="1"/>
  <c r="N486" i="1"/>
  <c r="J486" i="1"/>
  <c r="H486" i="1"/>
  <c r="N485" i="1"/>
  <c r="H485" i="1"/>
  <c r="N484" i="1"/>
  <c r="H484" i="1"/>
  <c r="N483" i="1"/>
  <c r="H483" i="1"/>
  <c r="N482" i="1"/>
  <c r="H482" i="1"/>
  <c r="N481" i="1"/>
  <c r="H481" i="1"/>
  <c r="N480" i="1"/>
  <c r="J480" i="1"/>
  <c r="H480" i="1"/>
  <c r="N479" i="1"/>
  <c r="J479" i="1"/>
  <c r="H479" i="1"/>
  <c r="N478" i="1"/>
  <c r="J478" i="1"/>
  <c r="H478" i="1"/>
  <c r="N477" i="1"/>
  <c r="J477" i="1"/>
  <c r="H477" i="1"/>
  <c r="N476" i="1"/>
  <c r="J476" i="1"/>
  <c r="H476" i="1"/>
  <c r="N475" i="1"/>
  <c r="J475" i="1"/>
  <c r="H475" i="1"/>
  <c r="N474" i="1"/>
  <c r="J474" i="1"/>
  <c r="H474" i="1"/>
  <c r="N473" i="1"/>
  <c r="J473" i="1"/>
  <c r="H473" i="1"/>
  <c r="N472" i="1"/>
  <c r="J472" i="1"/>
  <c r="H472" i="1"/>
  <c r="N471" i="1"/>
  <c r="J471" i="1"/>
  <c r="H471" i="1"/>
  <c r="N470" i="1"/>
  <c r="J470" i="1"/>
  <c r="H470" i="1"/>
  <c r="N469" i="1"/>
  <c r="J469" i="1"/>
  <c r="H469" i="1"/>
  <c r="N468" i="1"/>
  <c r="J468" i="1"/>
  <c r="H468" i="1"/>
  <c r="N467" i="1"/>
  <c r="H467" i="1"/>
  <c r="N444" i="1"/>
  <c r="J444" i="1"/>
  <c r="H444" i="1"/>
  <c r="C444" i="1"/>
  <c r="N443" i="1"/>
  <c r="J443" i="1"/>
  <c r="H443" i="1"/>
  <c r="C443" i="1"/>
  <c r="N442" i="1"/>
  <c r="J442" i="1"/>
  <c r="H442" i="1"/>
  <c r="C442" i="1"/>
  <c r="N441" i="1"/>
  <c r="N440" i="1"/>
  <c r="N439" i="1"/>
  <c r="J439" i="1"/>
  <c r="H439" i="1"/>
  <c r="C439" i="1"/>
  <c r="N438" i="1"/>
  <c r="H438" i="1"/>
  <c r="C438" i="1"/>
  <c r="N437" i="1"/>
  <c r="H437" i="1"/>
  <c r="C437" i="1"/>
  <c r="N436" i="1"/>
  <c r="H436" i="1"/>
  <c r="C436" i="1"/>
  <c r="N435" i="1"/>
  <c r="H435" i="1"/>
  <c r="C435" i="1"/>
  <c r="H434" i="1"/>
  <c r="H431" i="1"/>
  <c r="H430" i="1"/>
  <c r="H429" i="1"/>
  <c r="H428" i="1"/>
  <c r="H427" i="1"/>
  <c r="H426" i="1"/>
  <c r="H425" i="1"/>
  <c r="H423" i="1"/>
  <c r="H422" i="1"/>
  <c r="H421" i="1"/>
  <c r="H420" i="1"/>
  <c r="H419" i="1"/>
  <c r="H416" i="1"/>
  <c r="N415" i="1"/>
  <c r="H415" i="1"/>
  <c r="N414" i="1"/>
  <c r="H414" i="1"/>
  <c r="N413" i="1"/>
  <c r="H413" i="1"/>
  <c r="N412" i="1"/>
  <c r="H412" i="1"/>
  <c r="N411" i="1"/>
  <c r="H411" i="1"/>
  <c r="H410" i="1"/>
  <c r="H409" i="1"/>
  <c r="H408" i="1"/>
  <c r="H407" i="1"/>
  <c r="H406" i="1"/>
  <c r="H405" i="1"/>
  <c r="H404" i="1"/>
  <c r="N401" i="1"/>
  <c r="H401" i="1"/>
  <c r="N400" i="1"/>
  <c r="H400" i="1"/>
  <c r="N399" i="1"/>
  <c r="H399" i="1"/>
  <c r="N398" i="1"/>
  <c r="H398" i="1"/>
  <c r="N394" i="1"/>
  <c r="H394" i="1"/>
  <c r="N393" i="1"/>
  <c r="J393" i="1"/>
  <c r="H393" i="1"/>
  <c r="C393" i="1"/>
  <c r="N392" i="1"/>
  <c r="J392" i="1"/>
  <c r="H392" i="1"/>
  <c r="C392" i="1"/>
  <c r="N391" i="1"/>
  <c r="H391" i="1"/>
  <c r="N390" i="1"/>
  <c r="H390" i="1"/>
  <c r="N389" i="1"/>
  <c r="J389" i="1"/>
  <c r="H389" i="1"/>
  <c r="C389" i="1"/>
  <c r="N388" i="1"/>
  <c r="J388" i="1"/>
  <c r="H388" i="1"/>
  <c r="C388" i="1"/>
  <c r="N387" i="1"/>
  <c r="H387" i="1"/>
  <c r="N386" i="1"/>
  <c r="H386" i="1"/>
  <c r="N385" i="1"/>
  <c r="H385" i="1"/>
  <c r="N384" i="1"/>
  <c r="H384" i="1"/>
  <c r="N383" i="1"/>
  <c r="H383" i="1"/>
  <c r="N382" i="1"/>
  <c r="H382" i="1"/>
  <c r="N381" i="1"/>
  <c r="H381" i="1"/>
  <c r="N380" i="1"/>
  <c r="H380" i="1"/>
  <c r="N378" i="1"/>
  <c r="H378" i="1"/>
  <c r="N377" i="1"/>
  <c r="H377" i="1"/>
  <c r="N376" i="1"/>
  <c r="H376" i="1"/>
  <c r="N375" i="1"/>
  <c r="H375" i="1"/>
  <c r="N374" i="1"/>
  <c r="H374" i="1"/>
  <c r="N373" i="1"/>
  <c r="H373" i="1"/>
  <c r="N372" i="1"/>
  <c r="H372" i="1"/>
  <c r="N371" i="1"/>
  <c r="H371" i="1"/>
  <c r="N370" i="1"/>
  <c r="H370" i="1"/>
  <c r="N369" i="1"/>
  <c r="H369" i="1"/>
  <c r="N368" i="1"/>
  <c r="H368" i="1"/>
  <c r="N367" i="1"/>
  <c r="H367" i="1"/>
  <c r="N366" i="1"/>
  <c r="H366" i="1"/>
  <c r="H365" i="1"/>
  <c r="N364" i="1"/>
  <c r="H364" i="1"/>
  <c r="H363" i="1"/>
  <c r="N362" i="1"/>
  <c r="H362" i="1"/>
  <c r="H361" i="1"/>
  <c r="H360" i="1"/>
  <c r="H359" i="1"/>
  <c r="N358" i="1"/>
  <c r="H358" i="1"/>
  <c r="N357" i="1"/>
  <c r="H357" i="1"/>
  <c r="N356" i="1"/>
  <c r="H356" i="1"/>
  <c r="N355" i="1"/>
  <c r="H355" i="1"/>
  <c r="N354" i="1"/>
  <c r="H354" i="1"/>
  <c r="N353" i="1"/>
  <c r="H353" i="1"/>
  <c r="H352" i="1"/>
  <c r="N351" i="1"/>
  <c r="H351" i="1"/>
  <c r="H350" i="1"/>
  <c r="H349" i="1"/>
  <c r="N348" i="1"/>
  <c r="H348" i="1"/>
  <c r="H347" i="1"/>
  <c r="G347" i="1"/>
  <c r="N346" i="1"/>
  <c r="H346" i="1"/>
  <c r="G346" i="1"/>
  <c r="H345" i="1"/>
  <c r="N344" i="1"/>
  <c r="H344" i="1"/>
  <c r="N343" i="1"/>
  <c r="H343" i="1"/>
  <c r="N342" i="1"/>
  <c r="H342" i="1"/>
  <c r="N341" i="1"/>
  <c r="H341" i="1"/>
  <c r="H340" i="1"/>
  <c r="H339" i="1"/>
  <c r="N338" i="1"/>
  <c r="H338" i="1"/>
  <c r="N337" i="1"/>
  <c r="H337" i="1"/>
  <c r="H336" i="1"/>
  <c r="N335" i="1"/>
  <c r="H335" i="1"/>
  <c r="N334" i="1"/>
  <c r="H334" i="1"/>
  <c r="N333" i="1"/>
  <c r="H333" i="1"/>
  <c r="N332" i="1"/>
  <c r="H332" i="1"/>
  <c r="N331" i="1"/>
  <c r="H331" i="1"/>
  <c r="H330" i="1"/>
  <c r="H329" i="1"/>
  <c r="H328" i="1"/>
  <c r="N326" i="1"/>
  <c r="H326" i="1"/>
  <c r="N325" i="1"/>
  <c r="H325" i="1"/>
  <c r="H324" i="1"/>
  <c r="N323" i="1"/>
  <c r="H323" i="1"/>
  <c r="H322" i="1"/>
  <c r="N321" i="1"/>
  <c r="H321" i="1"/>
  <c r="N320" i="1"/>
  <c r="H320" i="1"/>
  <c r="N319" i="1"/>
  <c r="H319" i="1"/>
  <c r="H318" i="1"/>
  <c r="H317" i="1"/>
  <c r="H316" i="1"/>
  <c r="N315" i="1"/>
  <c r="H315" i="1"/>
  <c r="N314" i="1"/>
  <c r="H314" i="1"/>
  <c r="N313" i="1"/>
  <c r="H313" i="1"/>
  <c r="N312" i="1"/>
  <c r="H312" i="1"/>
  <c r="N311" i="1"/>
  <c r="H311" i="1"/>
  <c r="H310" i="1"/>
  <c r="N309" i="1"/>
  <c r="H309" i="1"/>
  <c r="N308" i="1"/>
  <c r="H308" i="1"/>
  <c r="N307" i="1"/>
  <c r="H307" i="1"/>
  <c r="N306" i="1"/>
  <c r="H306" i="1"/>
  <c r="H305" i="1"/>
  <c r="N32" i="1"/>
  <c r="J32" i="1"/>
  <c r="H32" i="1"/>
  <c r="N31" i="1"/>
  <c r="J31" i="1"/>
  <c r="H31" i="1"/>
  <c r="N30" i="1"/>
  <c r="J30" i="1"/>
  <c r="H30" i="1"/>
  <c r="N29" i="1"/>
  <c r="H29" i="1"/>
  <c r="N28" i="1"/>
  <c r="N27" i="1"/>
  <c r="J27" i="1"/>
  <c r="H27" i="1"/>
  <c r="N26" i="1"/>
  <c r="J26" i="1"/>
  <c r="H26" i="1"/>
  <c r="N25" i="1"/>
  <c r="J25" i="1"/>
  <c r="H25" i="1"/>
  <c r="N24" i="1"/>
  <c r="J24" i="1"/>
  <c r="H24" i="1"/>
  <c r="N23" i="1"/>
  <c r="H23" i="1"/>
  <c r="N22" i="1"/>
  <c r="J22" i="1"/>
  <c r="H22" i="1"/>
  <c r="N21" i="1"/>
  <c r="H21" i="1"/>
  <c r="C21" i="1"/>
  <c r="N20" i="1"/>
  <c r="H20" i="1"/>
  <c r="C20" i="1"/>
  <c r="N19" i="1"/>
  <c r="H19" i="1"/>
  <c r="C19" i="1"/>
  <c r="N18" i="1"/>
  <c r="H18" i="1"/>
  <c r="N17" i="1"/>
  <c r="J17" i="1"/>
  <c r="H17" i="1"/>
  <c r="N16" i="1"/>
  <c r="J16" i="1"/>
  <c r="H16" i="1"/>
  <c r="N15" i="1"/>
  <c r="H15" i="1"/>
  <c r="N14" i="1"/>
  <c r="H14" i="1"/>
  <c r="N13" i="1"/>
  <c r="H13" i="1"/>
  <c r="N12" i="1"/>
  <c r="H12" i="1"/>
  <c r="N11" i="1"/>
  <c r="H11" i="1"/>
  <c r="N10" i="1"/>
  <c r="H10" i="1"/>
  <c r="N9" i="1"/>
  <c r="H9" i="1"/>
  <c r="N8" i="1"/>
  <c r="H8" i="1"/>
  <c r="N7" i="1"/>
  <c r="H7" i="1"/>
  <c r="N6" i="1"/>
  <c r="H6" i="1"/>
  <c r="N5" i="1"/>
  <c r="J5" i="1"/>
  <c r="H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Regina Coimbra</author>
    <author>Luiza Correa Mello</author>
  </authors>
  <commentList>
    <comment ref="F306" authorId="0" shapeId="0" xr:uid="{00000000-0006-0000-0000-000001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N314" authorId="1" shapeId="0" xr:uid="{00000000-0006-0000-0000-000002000000}">
      <text>
        <r>
          <rPr>
            <sz val="9"/>
            <color indexed="81"/>
            <rFont val="Tahoma"/>
            <family val="2"/>
          </rPr>
          <t>Lei n.º 150/99, de 11 de Setembro; DL 9/85, 09/01 - IPSS</t>
        </r>
      </text>
    </comment>
    <comment ref="F319" authorId="0" shapeId="0" xr:uid="{00000000-0006-0000-0000-000003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23" authorId="0" shapeId="0" xr:uid="{00000000-0006-0000-0000-000004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25" authorId="0" shapeId="0" xr:uid="{00000000-0006-0000-0000-000005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26" authorId="0" shapeId="0" xr:uid="{00000000-0006-0000-0000-000006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32" authorId="0" shapeId="0" xr:uid="{00000000-0006-0000-0000-000007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35" authorId="0" shapeId="0" xr:uid="{00000000-0006-0000-0000-000008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37" authorId="0" shapeId="0" xr:uid="{00000000-0006-0000-0000-000009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38" authorId="0" shapeId="0" xr:uid="{00000000-0006-0000-0000-00000A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42" authorId="0" shapeId="0" xr:uid="{00000000-0006-0000-0000-00000B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44" authorId="0" shapeId="0" xr:uid="{00000000-0006-0000-0000-00000C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48" authorId="0" shapeId="0" xr:uid="{00000000-0006-0000-0000-00000D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55" authorId="0" shapeId="0" xr:uid="{00000000-0006-0000-0000-00000E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62" authorId="0" shapeId="0" xr:uid="{00000000-0006-0000-0000-00000F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F364" authorId="0" shapeId="0" xr:uid="{00000000-0006-0000-0000-000010000000}">
      <text>
        <r>
          <rPr>
            <b/>
            <sz val="8"/>
            <color indexed="81"/>
            <rFont val="Tahoma"/>
            <family val="2"/>
          </rPr>
          <t>Maria Regina Coimbra:</t>
        </r>
        <r>
          <rPr>
            <sz val="8"/>
            <color indexed="81"/>
            <rFont val="Tahoma"/>
            <family val="2"/>
          </rPr>
          <t xml:space="preserve">
Isenção impossível de discriminar, uma vez que está diluida no Anexo Q da IES, cuja estrutura está organizada por facto tributário e não por isenção; Acresce que esta informação só está disponível a partir de 15 de Julho, data incompatível com o relato da despesa fiscal (+/- até fim de Abril de cada ano)</t>
        </r>
      </text>
    </comment>
    <comment ref="N431" authorId="1" shapeId="0" xr:uid="{00000000-0006-0000-0000-000011000000}">
      <text>
        <r>
          <rPr>
            <b/>
            <sz val="9"/>
            <color indexed="81"/>
            <rFont val="Tahoma"/>
            <family val="2"/>
          </rPr>
          <t>Decreto-Lei n.º 56/93, de 1 de Março</t>
        </r>
        <r>
          <rPr>
            <sz val="9"/>
            <color indexed="81"/>
            <rFont val="Tahoma"/>
            <family val="2"/>
          </rPr>
          <t xml:space="preserve">
</t>
        </r>
      </text>
    </comment>
  </commentList>
</comments>
</file>

<file path=xl/sharedStrings.xml><?xml version="1.0" encoding="utf-8"?>
<sst xmlns="http://schemas.openxmlformats.org/spreadsheetml/2006/main" count="7563" uniqueCount="1633">
  <si>
    <t>Enquadramento Legal</t>
  </si>
  <si>
    <t>Categoria</t>
  </si>
  <si>
    <t>Objectivo Extra Fiscal</t>
  </si>
  <si>
    <t>Vigência</t>
  </si>
  <si>
    <t xml:space="preserve">DESPESA 
</t>
  </si>
  <si>
    <t>Imposto</t>
  </si>
  <si>
    <t>Natureza</t>
  </si>
  <si>
    <t>Identificador fiscal</t>
  </si>
  <si>
    <t>Desagravamento legal</t>
  </si>
  <si>
    <t>Designação</t>
  </si>
  <si>
    <t>Artº</t>
  </si>
  <si>
    <t>Diploma</t>
  </si>
  <si>
    <t>Código</t>
  </si>
  <si>
    <t>Descrição</t>
  </si>
  <si>
    <t xml:space="preserve">Função </t>
  </si>
  <si>
    <t>Início</t>
  </si>
  <si>
    <t>Fim</t>
  </si>
  <si>
    <t xml:space="preserve">Valor
(Milhões de Euros) </t>
  </si>
  <si>
    <t>IS</t>
  </si>
  <si>
    <t>DF</t>
  </si>
  <si>
    <t>DF.2.E.036</t>
  </si>
  <si>
    <t>Isenção</t>
  </si>
  <si>
    <t>Igreja católica - Aquisição onerosa de imóveis e gratuita de bens para fins religiosos</t>
  </si>
  <si>
    <t xml:space="preserve"> 26º, nº 3</t>
  </si>
  <si>
    <t>RAR 74/2004</t>
  </si>
  <si>
    <t>CF.08</t>
  </si>
  <si>
    <t>Serviços Recreativos, Culturais e Religiosos</t>
  </si>
  <si>
    <t>IUC</t>
  </si>
  <si>
    <t>DF.2.C.023</t>
  </si>
  <si>
    <t>Redução de taxa</t>
  </si>
  <si>
    <t>Veículos da categoria D, quando autorizados ou licenciados para o transporte de grandes objetos</t>
  </si>
  <si>
    <t>5º, nº 8 a)</t>
  </si>
  <si>
    <t>CIUC</t>
  </si>
  <si>
    <t>CT.5</t>
  </si>
  <si>
    <t>Taxa Preferencial</t>
  </si>
  <si>
    <t>CF.04.Z</t>
  </si>
  <si>
    <t>Assuntos Económicos | Outros</t>
  </si>
  <si>
    <t>01-07-2007</t>
  </si>
  <si>
    <t>IABA</t>
  </si>
  <si>
    <t>Álcool utilizado no fabrico de medicamentos</t>
  </si>
  <si>
    <t>67º, nº 3 f)</t>
  </si>
  <si>
    <t>CIEC</t>
  </si>
  <si>
    <t>Isenção Tributária</t>
  </si>
  <si>
    <t>CF.04.H</t>
  </si>
  <si>
    <t>Assuntos Económicos | Indústria</t>
  </si>
  <si>
    <t>DF.2.E.065</t>
  </si>
  <si>
    <t>Garantias prestadas ao Estado no âmbito da gestão da respetiva dívida publica direta, e ao Instituto de Gestão de Fundos de Capitalização da Segurança Social</t>
  </si>
  <si>
    <t xml:space="preserve">7º, nº 1 f)             </t>
  </si>
  <si>
    <t>CIS</t>
  </si>
  <si>
    <t>CF.01</t>
  </si>
  <si>
    <t>Serviços Gerais da Administração Pública</t>
  </si>
  <si>
    <t>DF.2.E.012</t>
  </si>
  <si>
    <t>Sociedades de agricultura de grupo</t>
  </si>
  <si>
    <t>8º</t>
  </si>
  <si>
    <t>DL 336/89</t>
  </si>
  <si>
    <t>CF.04.C</t>
  </si>
  <si>
    <t>Assuntos Económicos | Restruturação Empresarial</t>
  </si>
  <si>
    <t>ISV</t>
  </si>
  <si>
    <t>DF.03.A</t>
  </si>
  <si>
    <t>Automóveis ligeiros de utilização mista com peso bruto superior a 2.300 kg, sem apresentarem tração às 4 rodas</t>
  </si>
  <si>
    <t>9º, nº 1 a)</t>
  </si>
  <si>
    <t>CISV</t>
  </si>
  <si>
    <t>Automóveis ligeiros de mercadorias, de caixa aberta ou sem caixa, com lotação superior a 3 lugares, incluindo o condutor e sem tração às 4 rodas</t>
  </si>
  <si>
    <t>9º, nº 1 b)</t>
  </si>
  <si>
    <t>Automóveis ligeiros de mercadorias, de caixa aberta, fechada ou sem caixa, com lotação máxima de três lugares, incluindo o do condutor</t>
  </si>
  <si>
    <t xml:space="preserve">9º, nº 2 </t>
  </si>
  <si>
    <t>DF.3.A.017</t>
  </si>
  <si>
    <t>Automóveis ligeiros de mercadorias, de caixa aberta, ou sem caixa, com lotação superior a três lugares, incluindo o do condutor, que apresentem tração às 4 rodas</t>
  </si>
  <si>
    <t xml:space="preserve">8º, nº 3 </t>
  </si>
  <si>
    <t>DF.3.D</t>
  </si>
  <si>
    <t>Bebidas não alcoólicas consideradas alimentos para as necessidades dietéticas especiais ou suplementos dietéticos</t>
  </si>
  <si>
    <t>87º-B, nº 1 c)</t>
  </si>
  <si>
    <t>Proteção Social</t>
  </si>
  <si>
    <t>DF.2.E.083</t>
  </si>
  <si>
    <t>Aquisições onerosas de prédios rusticos que correspondam a àreas florestais abrangidas por ZIF ou de prédios contíguos aos mesmos</t>
  </si>
  <si>
    <t>59º-D, nº 2</t>
  </si>
  <si>
    <t>EBF</t>
  </si>
  <si>
    <t>DF.2.E.084</t>
  </si>
  <si>
    <t>Aquisições onerosas de prédios rusticos destinados à exploração florestal que sejam confinantes com outros submetidos a plano de gestão florestal</t>
  </si>
  <si>
    <t>59º-D, nº 3</t>
  </si>
  <si>
    <t>DF.2.E.010</t>
  </si>
  <si>
    <t>Empresas armadoras da marinha mercante - operações de financiamento externo para aquisição de navios, contentores e outro equipamento</t>
  </si>
  <si>
    <t>51º, b)</t>
  </si>
  <si>
    <t>ISP</t>
  </si>
  <si>
    <t>DF.3.C.003</t>
  </si>
  <si>
    <t>Produtos petrolíferos e energéticos que sejam utilizados na navegação aérea, com exceção da aviação de recreio privada</t>
  </si>
  <si>
    <t>89º, nº 1 b)</t>
  </si>
  <si>
    <t>IT</t>
  </si>
  <si>
    <t xml:space="preserve">Tabaco desnaturado utilizado para fins industriais ou hortícolas </t>
  </si>
  <si>
    <t>102º, nº 1 a)</t>
  </si>
  <si>
    <t>DF.3.C.004</t>
  </si>
  <si>
    <t>Produtos petrolíferos e energéticos que sejam utilizados na navegação marítima, incluindo a pesca e a aquicultura, com exceção da navegação de recreio privada</t>
  </si>
  <si>
    <t>89º, nº 1 c)</t>
  </si>
  <si>
    <t>DF.3.C.005</t>
  </si>
  <si>
    <t>Produtos petrolíferos e energéticos que sejam utilizados na produção de eletricidade, cogeração ou de gás de cidade</t>
  </si>
  <si>
    <t>89º, nº 1 d)</t>
  </si>
  <si>
    <t>DF.3.C.006</t>
  </si>
  <si>
    <t>Produtos petrolíferos e energéticos que sejam utilizados em transportes publicos, incluindo o gas natural</t>
  </si>
  <si>
    <t>89º, nº 1 e)</t>
  </si>
  <si>
    <t>DF.3.C.007</t>
  </si>
  <si>
    <t>Produtos petrolíferos e energéticos que sejam utilizados em instalações sujeitas ao regime de comércio europeu de emissão de licenças de gases com efeito de estufa</t>
  </si>
  <si>
    <t>89º, nº 1 f)</t>
  </si>
  <si>
    <t>DF.3.C</t>
  </si>
  <si>
    <t>Produtos petrolíferos e energéticos que sejam utilizados em operações de dragagem em portos e vias negociáveis</t>
  </si>
  <si>
    <t>89º, nº 1 h)</t>
  </si>
  <si>
    <t>DF.3.C.008</t>
  </si>
  <si>
    <t>Produtos petrolíferos e energéticos que sejam utilizados no transporte de passageiros e de mercadorias por caminho de ferro</t>
  </si>
  <si>
    <t>89º, nº 1 i)</t>
  </si>
  <si>
    <t>DF.3.C.009</t>
  </si>
  <si>
    <t>Produtos petrolíferos e energéticos que sejam utilizados como carburante no âmbito do fabrico, projeto, ensaio e manutenção de aeronaves e embarcações</t>
  </si>
  <si>
    <t>89º, nº 1 j)</t>
  </si>
  <si>
    <t>Eletricidade que seja usada para produzir eletricidade e para manter a capacidade de produzir eletricidade</t>
  </si>
  <si>
    <t>89º, nº 2 a)</t>
  </si>
  <si>
    <t>Eletricidade utilizada para o transporte de passageiros e de mercadorias por via ferrea em comboio, metro ou eletrico, e por trólei</t>
  </si>
  <si>
    <t>89º, nº 2 c)</t>
  </si>
  <si>
    <t>Eletricidade que seja utilizada em instalações sujeitas ao regime de comércio europeu de emissão de licenças de gases com efeito de estufa</t>
  </si>
  <si>
    <t>89º, nº 2 e)</t>
  </si>
  <si>
    <t>DF.3.C.014</t>
  </si>
  <si>
    <t>Biocombustíveis produzidos por pequenos produtores dedicados</t>
  </si>
  <si>
    <t>90º</t>
  </si>
  <si>
    <t>Produtos petrolíferos e energéticos que sejam utilizados pelos clientes finais economicamente vulneráveis, beneficiários da tarifa social para o gás natural</t>
  </si>
  <si>
    <t>89º, nº 1 l)</t>
  </si>
  <si>
    <t>CF.10</t>
  </si>
  <si>
    <t>Reembolso parcial para o gasóleo profissional suportado pelas empresas de transporte de mercadorias</t>
  </si>
  <si>
    <t>93º-A</t>
  </si>
  <si>
    <t>CT.1</t>
  </si>
  <si>
    <t>DF.3.C.013</t>
  </si>
  <si>
    <t>Gasoleo de aquecimento</t>
  </si>
  <si>
    <t>93º, nº 1 e nº. 4</t>
  </si>
  <si>
    <t>Petroleo colorido e marcado com aditivos</t>
  </si>
  <si>
    <t>93º, nº 1, 2 e 3</t>
  </si>
  <si>
    <t>DF.3.C.010</t>
  </si>
  <si>
    <t>Gasóleo colorido e marcado com aditivos consumido por tratores e demais maquinaria agrícolas, bem como outros equipamentos, incluindo os utilizados para a atividade aquícola e na pesca</t>
  </si>
  <si>
    <t>Gasóleo colorido e marcado com aditivos consumido por embarcações referidas nas alíneas c) e h) do nº. 1 do artº. 89º CIEC</t>
  </si>
  <si>
    <t>93º, nº 1 e 3 b)</t>
  </si>
  <si>
    <t>Gasóleo colorido e marcado com aditivos consumido por veiculos de transporte de passageiros e mercadorias por caminhos de ferro</t>
  </si>
  <si>
    <t>93º, nº 1 e 3 d)</t>
  </si>
  <si>
    <t>DF.3.C.011</t>
  </si>
  <si>
    <t>Gasóleo colorido e marcado com aditivos consumido por motores fixos</t>
  </si>
  <si>
    <t>93º, nº 1 e 3 e)</t>
  </si>
  <si>
    <t>DF.3.C.012</t>
  </si>
  <si>
    <t>Gasóleo colorido e marcado com aditivos consumido por motores frigoríficos autónomos</t>
  </si>
  <si>
    <t>93º, nº 1 e 3 f)</t>
  </si>
  <si>
    <t>DF.3.D.003</t>
  </si>
  <si>
    <t>Bebidas alcoólicas e álcool utilizados no fabrico de produtos não destinados ao consumo humano</t>
  </si>
  <si>
    <t>67º, nº 1 a)</t>
  </si>
  <si>
    <t>Bebidas alcoólicas e álcool utilizados na produção de vinagre</t>
  </si>
  <si>
    <t>67º, nº 1 b)</t>
  </si>
  <si>
    <t>Bebidas alcoólicas e álcool utilizados no fabrico de aromas destinados à preparação de géneros alimentícios e bebidas não alcoólicas</t>
  </si>
  <si>
    <t>67º, nº 1 c)</t>
  </si>
  <si>
    <t>Bebidas alcoólicas e álcool utilizados diretamente ou como componentes de produtos semiacabados, na produção de géneros alimentícios</t>
  </si>
  <si>
    <t>67º, nº 1 d)</t>
  </si>
  <si>
    <t>DF.3.D.005</t>
  </si>
  <si>
    <t>Bebidas alcoólicas e álcool para fins científicos ou ensaios de produção ou como amostras para análise</t>
  </si>
  <si>
    <t>67º, nº 1 e)</t>
  </si>
  <si>
    <t>Bebidas alcoólicas e álcool utilizados em processos de fabrico, desde que o produto final não contenha alcool</t>
  </si>
  <si>
    <t>67º, nº 1 f)</t>
  </si>
  <si>
    <t>Bebidas alcoólicas e álcool utilizados no fabrico de produtos constituintes não sujeitos ao imposto</t>
  </si>
  <si>
    <t>67º, nº 1 g)</t>
  </si>
  <si>
    <t>DF.3.D.004</t>
  </si>
  <si>
    <t>Bebidas alcoólicas e álcool utilizado no fabrico de produtos agro-alimentares desde que se trate de vinhos modificados</t>
  </si>
  <si>
    <t>67º, nº 1 h)</t>
  </si>
  <si>
    <t>DF.3.D.007</t>
  </si>
  <si>
    <t>Álcool total ou parcialmente desnaturado utilizado para fins industriais</t>
  </si>
  <si>
    <t>67º, nº 3 a)</t>
  </si>
  <si>
    <t>DF.3.D.008</t>
  </si>
  <si>
    <t xml:space="preserve">Álcool distribuido totalmente desnaturado </t>
  </si>
  <si>
    <t>67º, nº 3 b)</t>
  </si>
  <si>
    <t>Bebidas não alcoólicas quando utilizadas em processos de fabrico ou como matéria-prima de outros produtos</t>
  </si>
  <si>
    <t>87º-B, nº 2 a)</t>
  </si>
  <si>
    <t>Tabaco destinado a ensaios</t>
  </si>
  <si>
    <t>102º, nº 1 c)</t>
  </si>
  <si>
    <t xml:space="preserve">Bebidas não alcoólicas cuja mistura final resulte da diluição e adicionamento de outros produtos não alcoólicos aos concentrados tributados desde que seja demonstrada a liquidação do imposto sobre estes </t>
  </si>
  <si>
    <t>87º-B, nº 1 d)</t>
  </si>
  <si>
    <t>DF.3.D.011</t>
  </si>
  <si>
    <t>Cerveja que as pequenas cervejeiras produzam e declarem para introdução no consumo</t>
  </si>
  <si>
    <t>80º, nº 3</t>
  </si>
  <si>
    <t>DF.2.E.003</t>
  </si>
  <si>
    <t>Aquisições de prédios com destino à instalação de empreendimentos qualificados de utilidade turística</t>
  </si>
  <si>
    <t>20º, nº 1</t>
  </si>
  <si>
    <t>DL 423/83</t>
  </si>
  <si>
    <t>CF.04.F</t>
  </si>
  <si>
    <t>Assuntos Económicos | Turismo</t>
  </si>
  <si>
    <t>DF.2.E.059</t>
  </si>
  <si>
    <t>Organismos publicos de investigação científica</t>
  </si>
  <si>
    <t>50º</t>
  </si>
  <si>
    <t>Lei 49/86</t>
  </si>
  <si>
    <t>CF.04.E</t>
  </si>
  <si>
    <t>Assuntos Económicos | Investigação e Desenvolvimento Empresarial</t>
  </si>
  <si>
    <t>Funcionários das Comunidades Europeias, parlamentares europeus e organizações intergovernamentais que venham a estabelecer residência em Portugal - introdução no consumo antes de decorrido o prazo de 4 anos</t>
  </si>
  <si>
    <t xml:space="preserve">35º, nº 8  </t>
  </si>
  <si>
    <t>CF.11</t>
  </si>
  <si>
    <t>Relações Internacionais</t>
  </si>
  <si>
    <t>Funcionários das Comunidades Europeias, parlamentares europeus e organizações intergovernamentais que venham a estabelecer residência em Portugal - introdução no consumo após o prazo de 4 anos</t>
  </si>
  <si>
    <t>Álcool destinado a consumo próprio de hospitais e similares, publicos e privados</t>
  </si>
  <si>
    <t>67º, nº 3 c)</t>
  </si>
  <si>
    <t>CF.07</t>
  </si>
  <si>
    <t>Saúde</t>
  </si>
  <si>
    <t>Álcool destinado a fins terapêuticos e sanitários</t>
  </si>
  <si>
    <t>67º, nº 3 e)</t>
  </si>
  <si>
    <t>Automoveis ligeiros de passageiros com lotação superior a 5 lugares adquiridos por famílias numerosas</t>
  </si>
  <si>
    <t>57º-A, nº 1</t>
  </si>
  <si>
    <t>DF.2.C.022</t>
  </si>
  <si>
    <t>Instituições particulares de solidariedade social</t>
  </si>
  <si>
    <t>5º, nº 2 b)</t>
  </si>
  <si>
    <t>DF.2.C.032</t>
  </si>
  <si>
    <t>Associações representativas das famílias - benefícios fiscais equiparados às das pessoas coletivas de utilidade publica</t>
  </si>
  <si>
    <t>6º, nº 1 h)</t>
  </si>
  <si>
    <t>Lei 9/97</t>
  </si>
  <si>
    <t>01-01-1997</t>
  </si>
  <si>
    <t>DF.2.E.055</t>
  </si>
  <si>
    <t>Instituições de segurança social</t>
  </si>
  <si>
    <t xml:space="preserve">6º, b)                                                              </t>
  </si>
  <si>
    <t>DF.2.E.024</t>
  </si>
  <si>
    <t>Instituições Particulares de Solidariedade Social e equiparadas</t>
  </si>
  <si>
    <t xml:space="preserve">6º, d)                                                               </t>
  </si>
  <si>
    <t>Veículos para transporte coletivo dos utentes com lotação de 9 lugares, adquiridos em estado novo,  por Instituições particulares de solidariedade social, cooperativas e associações de e para pessoas com deficiencia com o Estatuto de de ONG das pessoas com deficiência</t>
  </si>
  <si>
    <t xml:space="preserve">52º, nº 1 </t>
  </si>
  <si>
    <t>DF.2.C.026</t>
  </si>
  <si>
    <t>Pessoas coletivas de utilidade publica</t>
  </si>
  <si>
    <t>1º f)</t>
  </si>
  <si>
    <t>Lei 151/99</t>
  </si>
  <si>
    <t>01-01-2000</t>
  </si>
  <si>
    <t>DF.2.E.027/40</t>
  </si>
  <si>
    <t>Pessoas colectivas de utilidade pública administrativa e de mera utilidade pública</t>
  </si>
  <si>
    <t xml:space="preserve">6º, c)                                                               </t>
  </si>
  <si>
    <t>DF.2.C.030</t>
  </si>
  <si>
    <t>Organizações Não Governamentais do Ambiente (ONGA) - benefícios fiscais equiparados às pessoas coletivas de utilidade publica</t>
  </si>
  <si>
    <t>12º, nº 1</t>
  </si>
  <si>
    <t>Lei 35/98</t>
  </si>
  <si>
    <t>01-01-1999</t>
  </si>
  <si>
    <t>DF.2.C.020</t>
  </si>
  <si>
    <t>Veículos utilizados pelas equipas de sapadores florestais que integrem o Sistema de Defesa da Floresta contra Incêndios</t>
  </si>
  <si>
    <t>5º, nº 1 i)</t>
  </si>
  <si>
    <t>CF.03</t>
  </si>
  <si>
    <t>Segurança e Ordem Pública</t>
  </si>
  <si>
    <t>01-01-2015</t>
  </si>
  <si>
    <t>DF.2.C.006</t>
  </si>
  <si>
    <t>Veículos da administração central, regional, local, das forças militares e de segurança, e os adquiridos pelas associações humanitárias de bombeiros ou câmaras municipais para missões de proteção, socorro, assistência, apoio e combate a incêndios, atríbuidos aos seus corpos de bombeiros</t>
  </si>
  <si>
    <t>5º, nº 1 a)</t>
  </si>
  <si>
    <t>DF.3.A.008</t>
  </si>
  <si>
    <t>Veículos com as classes L, M ou S, adquiridos pela Autoridade Nacional de Proteção Civil, associações humanitárias ou camaras municipais para o conjunto das missões dos seus corpos de bombeiros</t>
  </si>
  <si>
    <t>51º, nº 1 a)</t>
  </si>
  <si>
    <t>DF.3.A.010</t>
  </si>
  <si>
    <t>Veículos adquiridos em estado novo, destinados às forças militares, militarizadas e de segurança, incluindo as polícias municipais, para funções de autoridade</t>
  </si>
  <si>
    <t>51º, nº 1 b)</t>
  </si>
  <si>
    <t>Veículos adquiridos para o exercício de funções operacionais das equipas de sapadores florestais pelo Instituto da Conservação da Natureza e das Florestas, bem como os adquiridos pelas corporações de bombeiros para cumprimento de missões de proteção civil, nomeadamente socorro, assistência, apoio e combate a incêndios</t>
  </si>
  <si>
    <t>51º, nº 1 e)</t>
  </si>
  <si>
    <t>CF.05</t>
  </si>
  <si>
    <t>Proteção do Ambiente</t>
  </si>
  <si>
    <t>Serviços de Habitação e Desenvolvimento Coletivo</t>
  </si>
  <si>
    <t>Álcool destinado a testes laboratoriais e à investigação científica</t>
  </si>
  <si>
    <t>67º, nº 3 d)</t>
  </si>
  <si>
    <t>Bebidas não alcoólicas quando utilizadas para pesquisa, controle de qualidade e testes de sabor</t>
  </si>
  <si>
    <t>87º-B, nº 2 b)</t>
  </si>
  <si>
    <t>DF.2.E.006/7</t>
  </si>
  <si>
    <t xml:space="preserve"> Contrato de arrendamento rural</t>
  </si>
  <si>
    <t>6º, nº 4</t>
  </si>
  <si>
    <t>DL 294/2009</t>
  </si>
  <si>
    <t>CF.04.G</t>
  </si>
  <si>
    <t>Assuntos Económicos | Promoção Regional</t>
  </si>
  <si>
    <t>DF.2.E.047</t>
  </si>
  <si>
    <t>Reforma Agrária - Operações de liquidação de sociedades</t>
  </si>
  <si>
    <t>4º</t>
  </si>
  <si>
    <t>DL 377/90</t>
  </si>
  <si>
    <t>DF.2.E.011</t>
  </si>
  <si>
    <t>Documentos, livros, papeis, contratos, operações, atos e produtos previstos na tabela geral respeitantes a entidades licenciadas nas Zonas Francas da Madeira e da ilha de Santa Maria e às empresas concessionárias</t>
  </si>
  <si>
    <t xml:space="preserve">33º, nº 11                      </t>
  </si>
  <si>
    <t>35º</t>
  </si>
  <si>
    <t>DF.2.E.072</t>
  </si>
  <si>
    <t>Aquisições onerosas ou a título gratuito de imóveis por entidades públicas empresariais responsáveis pela rede pública de escolas</t>
  </si>
  <si>
    <t xml:space="preserve">7º, nº 1 t)             </t>
  </si>
  <si>
    <t>CF.09</t>
  </si>
  <si>
    <t>Educação</t>
  </si>
  <si>
    <t>DF.3.A.007</t>
  </si>
  <si>
    <t>Funcionários e agentes da UE e parlamentares europeus que, após cessação de funções, venham a estabelecer ou restabelecer a sua residência em território nacional</t>
  </si>
  <si>
    <t>63º, nº 1</t>
  </si>
  <si>
    <t>Auto caravanas</t>
  </si>
  <si>
    <t xml:space="preserve">9º, nº 3 </t>
  </si>
  <si>
    <t>Automóveis ligeiros de utilização mista, com peso bruto superior a 2500 kg, lotação mínima de sete lugares, e que não apresentem tração às quatro rodas</t>
  </si>
  <si>
    <t xml:space="preserve">8º, nº 1 b) </t>
  </si>
  <si>
    <t>DF.2.C.013/14</t>
  </si>
  <si>
    <t xml:space="preserve">Automóveis e motociclos que, tendo mais de 20 anos e constituindo peças de museus públicos, só ocasionalmente sejam objeto de uso   </t>
  </si>
  <si>
    <t>5º, nº 1 c)</t>
  </si>
  <si>
    <t>DF.3.A.012</t>
  </si>
  <si>
    <t>Veículos fabricados antes de 1970</t>
  </si>
  <si>
    <t>8º, nº 2</t>
  </si>
  <si>
    <t>DF.2.E.046</t>
  </si>
  <si>
    <t>Aquisições de prédios urbanos destinados a habitação prórpia e permanente, em resultado do exercício da opção de compra pelos arrendatários dos imóveis que integram os FIIAH</t>
  </si>
  <si>
    <t xml:space="preserve">8º, nº 7 b)                                          </t>
  </si>
  <si>
    <t>Lei 64-A/2008 (artº 102º)</t>
  </si>
  <si>
    <t>CF.04.A</t>
  </si>
  <si>
    <t>Assuntos Económicos | Investimento</t>
  </si>
  <si>
    <t>DF.2.E.089</t>
  </si>
  <si>
    <t>Atos praticados conexos com a transmissão dos prédios urbanos destinados a habitação permanente que ocorra por conversão num direito de arrendamento bem como o exercício da opção de compra</t>
  </si>
  <si>
    <t xml:space="preserve">8º, nº 8                                          </t>
  </si>
  <si>
    <t>DF.2.E.022</t>
  </si>
  <si>
    <t xml:space="preserve"> Apostas Mútuas Hípicas - Bilhetes emitidos e prémios pagos aos apostadores</t>
  </si>
  <si>
    <t>29º, nº 10</t>
  </si>
  <si>
    <t>Lei 87-B/98</t>
  </si>
  <si>
    <t>DF.3.D.010</t>
  </si>
  <si>
    <t>Bebidas espirituosas que as pequenas destilarias produzam e declarem para consumo</t>
  </si>
  <si>
    <t>79º, nº 2</t>
  </si>
  <si>
    <t>Tabaco reciclado pelo produtor que seja reciclado e impróprio para consumo humano</t>
  </si>
  <si>
    <t>102º, nº 1 d)</t>
  </si>
  <si>
    <t>DF.2.E.063</t>
  </si>
  <si>
    <t>Prémios e comissões relativos a seguros do ramo "vida"</t>
  </si>
  <si>
    <t xml:space="preserve">7º, nº 1 b)             </t>
  </si>
  <si>
    <t>Tabaco para testes científicos e qualidade</t>
  </si>
  <si>
    <t>102º, nº 1 b)</t>
  </si>
  <si>
    <t>DF.2.E.013</t>
  </si>
  <si>
    <t>Reorganização de empresas em resultado de operações de reestruturação ou de acordos de cooperação - Transmissão de imóveis, constituição, aumento de capital ou do ativo necessários às operações</t>
  </si>
  <si>
    <t>DF.2.C.015</t>
  </si>
  <si>
    <t>Veículos não motorizados, exclusivamente elétricos ou movidos a energias renováveis não combustíveis, veículos especiais de mercadorias sem capacidade de transporte, ambulâncias e veículos dedicados ao transporte de doentes nos termos da regulação aplicável, veículos funerários e tratores agrícolas</t>
  </si>
  <si>
    <t>5º, nº 1 d)</t>
  </si>
  <si>
    <t>Dedução à coleta</t>
  </si>
  <si>
    <t>Componente ambiental negativa na componente cilindrada</t>
  </si>
  <si>
    <t>7º, nº 4</t>
  </si>
  <si>
    <t>Dedução à Coleta</t>
  </si>
  <si>
    <t>DF.3.A.014</t>
  </si>
  <si>
    <t>Automóveis ligeiros de passageiros que se apresentem equipados com motores híbridos</t>
  </si>
  <si>
    <t>8º, nº 1 a)</t>
  </si>
  <si>
    <t>Automóveis ligeiros de passageiros, que utilizem exclusivamente GPL ou gás natural</t>
  </si>
  <si>
    <t xml:space="preserve">8º, nº 1 c) </t>
  </si>
  <si>
    <t>Automóveis ligeiros de passageiros com motores híbridos plug-in</t>
  </si>
  <si>
    <t xml:space="preserve">8º, nº 1 d) </t>
  </si>
  <si>
    <t>Regime excecional de incentivo fiscal à destruição de automóveis ligeiros em fim de vida - aquisição de veículo hibrido plug-in novo</t>
  </si>
  <si>
    <t>25º, nº 1 b)</t>
  </si>
  <si>
    <t>Lei 82-D/2014</t>
  </si>
  <si>
    <t>CT.3</t>
  </si>
  <si>
    <t>Aquisição de veículo hibrido plug-in novo</t>
  </si>
  <si>
    <t>25º, nº 1</t>
  </si>
  <si>
    <t>DF.2.E.069</t>
  </si>
  <si>
    <t>Crédito concedido por meio de conta poupança ordenado</t>
  </si>
  <si>
    <t xml:space="preserve">7º, nº 1 n)             </t>
  </si>
  <si>
    <t>Bebidas não alcoólicas não adicionadas de açucar ou de outros edulcorantes</t>
  </si>
  <si>
    <t>87º-B, nº 1 e)</t>
  </si>
  <si>
    <t>Bebidas não alcoólicas como sumos e nectáres de frutos e de algas ou de produtos horticolas e bebidas de cereais, amêndoa, caju e avelã</t>
  </si>
  <si>
    <t>87º-B, nº 1 b)</t>
  </si>
  <si>
    <t>DF.2.E.023/28</t>
  </si>
  <si>
    <t>Juros cobrados por empréstimos para habitação própria</t>
  </si>
  <si>
    <t xml:space="preserve">7º, nº 1 l)             </t>
  </si>
  <si>
    <t>CF.06</t>
  </si>
  <si>
    <t>DF.02.E</t>
  </si>
  <si>
    <t>Produtos que se destinem a ser utilizados por forças de outros estados que sejam membros da NATO, excluindo os que tenham nacionalidade Portuguesa</t>
  </si>
  <si>
    <t>6º, nº 1 c)</t>
  </si>
  <si>
    <t>DF.2.E.041</t>
  </si>
  <si>
    <t>Estados estrangeiros</t>
  </si>
  <si>
    <t>32º</t>
  </si>
  <si>
    <t>DL 183/72</t>
  </si>
  <si>
    <t>DF.2.E.103</t>
  </si>
  <si>
    <t>Imamat Ismaili - Aquisição de bens imóveis para as suas funções oficiais</t>
  </si>
  <si>
    <t>11º, nº 5</t>
  </si>
  <si>
    <t>RAR 135/2015</t>
  </si>
  <si>
    <t>DF.3.A.020</t>
  </si>
  <si>
    <t>Veículos da propriedade de pessoas que transfiram a sua residência de um Estado membro da União Europeia ou de país terceiro para território nacional</t>
  </si>
  <si>
    <t>58º, nº 1</t>
  </si>
  <si>
    <t>DF.3.A.004</t>
  </si>
  <si>
    <t>Veículos das pessoas de nacionalidade portuguesa ou de outro Estado membro da União Europeia que tenham exercido a sua atividade noutro país, durante 24 meses e cujos rendimentos estejam sujeito a tributação em Portugal</t>
  </si>
  <si>
    <t>58º, nº 2</t>
  </si>
  <si>
    <t>DF.2.E.093</t>
  </si>
  <si>
    <t>Agencia Europeia de Segurança Marítima</t>
  </si>
  <si>
    <t>Aviso 157/2004</t>
  </si>
  <si>
    <t>DF.2.E.094</t>
  </si>
  <si>
    <t>Associação Internacional de Desenvolvimento</t>
  </si>
  <si>
    <t>6º</t>
  </si>
  <si>
    <t>DL 279/92</t>
  </si>
  <si>
    <t>Produtos que se destinem a ser utilizados por organismos internacionais reconhecidos pelo Estado Português e seus membros</t>
  </si>
  <si>
    <t>6º, nº 1 b)</t>
  </si>
  <si>
    <t>Produtos que se destinem a ser consumidos no âmbito de um acordo concluído com países terceiros ou com organismos internacionais, desde que abranja isenção de IVA</t>
  </si>
  <si>
    <t>6º, nº 1 d)</t>
  </si>
  <si>
    <t>DF.2.E.086</t>
  </si>
  <si>
    <t>Observatório Europeu da Droga e da Toxicodependência</t>
  </si>
  <si>
    <t>Lei 39-B/94</t>
  </si>
  <si>
    <t>DF.2.E.067</t>
  </si>
  <si>
    <t>Suprimentos, incluindo os respetivos juros efetuados por sócios à sociedade</t>
  </si>
  <si>
    <t xml:space="preserve">7º, nº 1 i)             </t>
  </si>
  <si>
    <t>DF.2.E.050</t>
  </si>
  <si>
    <t>Terreno para construção que tenha passado a figurar no inventário de uma empresa que tenha por objeto a construção de edifícios para venda</t>
  </si>
  <si>
    <t>9º, nº 1 d)</t>
  </si>
  <si>
    <t>CIMI</t>
  </si>
  <si>
    <t>DF.2.E.049</t>
  </si>
  <si>
    <t>Prédio que tenha passado a figurar no inventário de uma empresa que tenha por objeto a sua venda</t>
  </si>
  <si>
    <t>9º, nº 1 e)</t>
  </si>
  <si>
    <t>DF.2.E.070</t>
  </si>
  <si>
    <t>Atos, contratos e operações em que as instituições comunitárias ou o Banco Europeu de Investimentos sejam intervenientes</t>
  </si>
  <si>
    <t xml:space="preserve">7º, nº 1 o)             </t>
  </si>
  <si>
    <t>Operações de reporte de valores mobiliários ou direitos equiparados realizadas em bolsa de valores, bem como o reporte e a alienação fiduciária em garantia realizados pela instituições financeiras com interposição de contrapartes centrais</t>
  </si>
  <si>
    <t>32º-D</t>
  </si>
  <si>
    <t>DF.2.E.026</t>
  </si>
  <si>
    <t>Operações financeiras por prazo não superior a 1 ano efetuadas por sociedades de capital de risco a favor de sociedades em que detenham participações, e entre outras sociedades a favor de participadas</t>
  </si>
  <si>
    <t xml:space="preserve">7º, nº 1 g)             </t>
  </si>
  <si>
    <t>DF.2.E.064</t>
  </si>
  <si>
    <t>Juros, comissões, garantias e a utilizaçao de crédito concedido por instituições de crédito  a sociedades de capital de risco e a instituições de crédito, todos da UE</t>
  </si>
  <si>
    <t xml:space="preserve">7º, nº 1 e)             </t>
  </si>
  <si>
    <t>CFI RAM - Regime fiscal de apoio ao investimento na Região Autónoma da Madeira (RFAI-RAM) - Aquisições de prédios que constituam aplicações relevantes</t>
  </si>
  <si>
    <t>23º, nº 1 c)</t>
  </si>
  <si>
    <t>DLR 24/2016/M</t>
  </si>
  <si>
    <t>DF.2.E.085</t>
  </si>
  <si>
    <t>Estruturação fundiária - Transmissões, aquisição e compra ou permuta de prédios rústicos</t>
  </si>
  <si>
    <t>51º, nº 2</t>
  </si>
  <si>
    <t>Lei 111/2015</t>
  </si>
  <si>
    <t>DF.2.E.045</t>
  </si>
  <si>
    <t>Aquisições de prédios urbanos destinados exclusivamente a arrendamento para habitação permanente pelos FIIAH</t>
  </si>
  <si>
    <t xml:space="preserve">8º, nº 7 a)                                          </t>
  </si>
  <si>
    <t>DF.2.E.030</t>
  </si>
  <si>
    <t>Reporte de valores mobiliários ou direitos equiparados realizado em bolsa de valores</t>
  </si>
  <si>
    <t xml:space="preserve">7º, nº 1 m)             </t>
  </si>
  <si>
    <t>DF.2.E.075</t>
  </si>
  <si>
    <t>nCFI - RFAI - Aquisições de prédios que constituam aplicações relevantes</t>
  </si>
  <si>
    <t>23º, nº 1 d)</t>
  </si>
  <si>
    <t>"DL 162/2014"</t>
  </si>
  <si>
    <t>DF.2.E.066</t>
  </si>
  <si>
    <t>Operações realizadas por detentores de capital social a entidades nas quais detenham diretamente uma participação não inferior a 10% e mais de 1 ano</t>
  </si>
  <si>
    <t xml:space="preserve">7º, nº 1 h)             </t>
  </si>
  <si>
    <t>CFI RAM - Regime de benefícios fiscais contratuais ao investimento produtivo na Região Autónoma da Madeira - Atos ou contratos necessários à realização do projeto de investimento</t>
  </si>
  <si>
    <t>8º, nº 1 c)</t>
  </si>
  <si>
    <t>DF.2.E.076</t>
  </si>
  <si>
    <t>nCFI - Regime dos benefícios fiscais contratuais ao investimento produtivo - Atos ou contratos necessários à realização do projeto de investimento</t>
  </si>
  <si>
    <t>8º, nº 1 d)</t>
  </si>
  <si>
    <t>DF.2.E.092</t>
  </si>
  <si>
    <t>DF.2.E.068</t>
  </si>
  <si>
    <t>Mútuos de crédito à habitação até ao montante do capital em dívida, quando resulte mudança do credor hipotecário</t>
  </si>
  <si>
    <t xml:space="preserve">7º, nº 1 j)             </t>
  </si>
  <si>
    <t>DF.3.A.025</t>
  </si>
  <si>
    <t>Automóveis ligeiros de passageiros e de utilização mista novos que se destinem ao exercício de atividades de aluguer sem condutor</t>
  </si>
  <si>
    <t xml:space="preserve">53º, nº 5 </t>
  </si>
  <si>
    <t>DF.2.E.021</t>
  </si>
  <si>
    <t>Atos, contratos, documentos, títulos e outros factos, incluindo as transmissões gratuitas de bens, por parte de cooperativas</t>
  </si>
  <si>
    <t>66º-A, nº 12</t>
  </si>
  <si>
    <t>DF.2.C.016</t>
  </si>
  <si>
    <t>Veículos da categoria B que possuam um nível de emissão de CO2 até 180 g/km e veículos da categoria A, que se destinem ao serviço de aluguer com condutor (letra «T») ou ao transporte em táxi</t>
  </si>
  <si>
    <t>5º, nº 1 e)</t>
  </si>
  <si>
    <t>Automóveis ligeiros de passageiros e de utilização mista que se destinem ao serviço de taxis, com consumo exclusivo de GPL, gás natural ou energia eletrica, ou com motores hibridos</t>
  </si>
  <si>
    <t xml:space="preserve">53º, nº 2          </t>
  </si>
  <si>
    <t>DF.3.A.011</t>
  </si>
  <si>
    <t>Automóveis ligeiros de passageiros e de utilização mista que se destinem ao serviço de taxis, até 4 anos de uso e emissões inferiores a 160 g/km</t>
  </si>
  <si>
    <t xml:space="preserve">53º, nº 1 </t>
  </si>
  <si>
    <t>DF.2.E.033</t>
  </si>
  <si>
    <t>Partidos Políticos</t>
  </si>
  <si>
    <t>10º, nº 1 a)</t>
  </si>
  <si>
    <t>Lei 19/2003</t>
  </si>
  <si>
    <t>DF.3.A.023</t>
  </si>
  <si>
    <t>10º, nº 1 f)</t>
  </si>
  <si>
    <t>DF.3.A.005</t>
  </si>
  <si>
    <t>Automóveis destinados a pessoas com deficiência</t>
  </si>
  <si>
    <t>54º, nº 1</t>
  </si>
  <si>
    <t>DF.3.A.001</t>
  </si>
  <si>
    <t>Deficientes das Forças Armadas - Veículos tributáveis em ISV</t>
  </si>
  <si>
    <t>15º, nº 4</t>
  </si>
  <si>
    <t>DL 43/76</t>
  </si>
  <si>
    <t>Automóveis ligeiros de passageiros e de utilização mista que se destinem ao serviço de taxis, adaptados ao acesso e transporte de pessoas com deficiência</t>
  </si>
  <si>
    <t xml:space="preserve">53º, nº 3 </t>
  </si>
  <si>
    <t>Automóveis ligeiros de passageiros que se destinem ao exercício de atividades de aluguer sem condutor quando adaptadas ao acesso e transporte de pessoas com deficiência</t>
  </si>
  <si>
    <t>53º, nº 6</t>
  </si>
  <si>
    <t>DF.2.E.061</t>
  </si>
  <si>
    <t>Universidade Católica Portuguesa</t>
  </si>
  <si>
    <t>10º a)</t>
  </si>
  <si>
    <t>DL 307/71</t>
  </si>
  <si>
    <t>DF.2.E.032</t>
  </si>
  <si>
    <t>Sociedades gestoras das intervenções previstas no programa POLIS</t>
  </si>
  <si>
    <t>1º, nº 1 c)</t>
  </si>
  <si>
    <t>DL 314/2000</t>
  </si>
  <si>
    <t>DF.2.C.002/3/4</t>
  </si>
  <si>
    <t xml:space="preserve">Automóveis e motociclos da propriedade de Estados estrangeiros, missões diplomáticas e consulares, organizações internacionais e agências europeias especializadas, bem como dos respetivos funcionários   </t>
  </si>
  <si>
    <t>5º, nº 1 b)</t>
  </si>
  <si>
    <t>Veículos com lotação igual ou superior a sete lugares adquiridos pelos municípios e freguesias para transporte escolar</t>
  </si>
  <si>
    <t>51º, nº 1 d)</t>
  </si>
  <si>
    <t>DF.2.E.088</t>
  </si>
  <si>
    <t>Instituições de ensino superior publicas</t>
  </si>
  <si>
    <t>116º</t>
  </si>
  <si>
    <t>Lei 62/2007</t>
  </si>
  <si>
    <t>Bebidas não alcoólicas à base de leite, soja ou arroz</t>
  </si>
  <si>
    <t>87º-B, nº 1 a)</t>
  </si>
  <si>
    <t>DF.3.E</t>
  </si>
  <si>
    <t>Cigarros fabricados nas RA dos Açores e da Madeira por pequenos produtores e consumidos na RA dos Açores</t>
  </si>
  <si>
    <t>105º</t>
  </si>
  <si>
    <t>Cigarros fabricados nas RA dos Açores e da Madeira por pequenos produtores e consumidos na RA dos Madeira</t>
  </si>
  <si>
    <t>105º-A</t>
  </si>
  <si>
    <t>Taxas reduzidas aplicáveis a certas bebidas alcoólicas e alcool produzido e declarado para consumo na Região Autónoma dos Açores</t>
  </si>
  <si>
    <t>77º</t>
  </si>
  <si>
    <t>Taxas reduzidas aplicáveis a certas bebidas alcoólicas e alcool produzido e declarado para consumo na Região Autónoma da Madeira</t>
  </si>
  <si>
    <t>78º</t>
  </si>
  <si>
    <t>DF.2.E.073</t>
  </si>
  <si>
    <t>Transmissões gratuitas resultantes de acordos entre o Estado e quaisquer pessoas de direito público ou privado</t>
  </si>
  <si>
    <t>7º, nº 5</t>
  </si>
  <si>
    <t>DF.2.E.062</t>
  </si>
  <si>
    <t xml:space="preserve">7º, nº 1 a)             </t>
  </si>
  <si>
    <t>DF.2.E.058</t>
  </si>
  <si>
    <t>Conjuge ou unido de facto, descendentes e ascendentes, nas transmissões gratuitas sujeitas à verba 1.2 da tabela geral de que são beneficiários</t>
  </si>
  <si>
    <t xml:space="preserve">6º, e)             </t>
  </si>
  <si>
    <t>DF.3.A</t>
  </si>
  <si>
    <t>Veículos da propriedade de residentes noutro Estado-membro ou país terceiro, adquirido por via sucessória por um residente em território nacional</t>
  </si>
  <si>
    <t>63º-A</t>
  </si>
  <si>
    <t>DF.2.C.025</t>
  </si>
  <si>
    <t>5º, nº 9</t>
  </si>
  <si>
    <t>DF.2.E.039</t>
  </si>
  <si>
    <t>Estado, regiões autónomas, autarquias locais e as suas associações e federações de direito publico</t>
  </si>
  <si>
    <t xml:space="preserve">6º, a)                                                            </t>
  </si>
  <si>
    <t>DF.2.E.042</t>
  </si>
  <si>
    <t>Bens destinados ao domínio público do Estado: IP - Infraestruturas de Portugal, SA</t>
  </si>
  <si>
    <t>DF.2.C.024</t>
  </si>
  <si>
    <t>Veículos das categorias C e D que efetuem transporte exclusivamente na área territorial de uma região autónoma</t>
  </si>
  <si>
    <t>5º, nº 8 b)</t>
  </si>
  <si>
    <t>Taxas reduzidas aplicadas na RA Açores</t>
  </si>
  <si>
    <t xml:space="preserve"> 94º, nº 1</t>
  </si>
  <si>
    <t>Taxas reduzidas aplicadas na RA Madeira</t>
  </si>
  <si>
    <t xml:space="preserve"> 95º</t>
  </si>
  <si>
    <t>DF.2.E.054</t>
  </si>
  <si>
    <t>Banco Interamericano de Desenvolvimento</t>
  </si>
  <si>
    <t xml:space="preserve">RAR 27/96                                                             </t>
  </si>
  <si>
    <t>DF.3.A.019</t>
  </si>
  <si>
    <t>Funcionários diplomáticos e consulares portugueses que regressem a Portugal após cessação das funções</t>
  </si>
  <si>
    <t>62º, nº 1</t>
  </si>
  <si>
    <t>DF.3.A.003</t>
  </si>
  <si>
    <t>Missões diplomáticas e consulares, agências europeias especializadas instaladas em Portugal e seus funcionários - introdução no consumo antes de decorrido o prazo de 4 anos</t>
  </si>
  <si>
    <t>36º, nº 6</t>
  </si>
  <si>
    <t>Missões diplomáticas e consulares, agências europeias especializadas instaladas em Portugal e seus funcionários - introdução no consumo após o prazo de 4 anos</t>
  </si>
  <si>
    <t>Produtos que se destinem a ser utilizados no âmbito das relações diplomáticas e consulares</t>
  </si>
  <si>
    <t>6º, nº 1 a)</t>
  </si>
  <si>
    <t>DF.3.D.001</t>
  </si>
  <si>
    <t>Laboratório Ibérico Internacional de Nanotecnologia</t>
  </si>
  <si>
    <t>RAR 44/2008</t>
  </si>
  <si>
    <t>DF.2.E.004</t>
  </si>
  <si>
    <t>Comissões Vitivinícolas Regionais</t>
  </si>
  <si>
    <t>14º</t>
  </si>
  <si>
    <t>Lei 8/85</t>
  </si>
  <si>
    <t>DF.2.C.028</t>
  </si>
  <si>
    <t>Finanças Locais - Deliberação da assembleia municipal</t>
  </si>
  <si>
    <t>12º, nº 2</t>
  </si>
  <si>
    <t>Lei 2/2007</t>
  </si>
  <si>
    <t>01-01-2007</t>
  </si>
  <si>
    <t>DF.2.E.071</t>
  </si>
  <si>
    <t>Jogo do bingo e os jogos organizados por instituições de solidariedade social e outras pessoas coletivas que desempenhem fins de caridade, assistência ou de beneficiência</t>
  </si>
  <si>
    <t xml:space="preserve">7º, nº 1 p)             </t>
  </si>
  <si>
    <t>DF.2.C.021</t>
  </si>
  <si>
    <t>Pessoas com deficiência cujo grau de incapacidade seja &gt;= a 60 % em relação a veículos da categoria B que possuam um nível de emissão de CO2 até 180 g/km ou a veículos das categorias A e E.</t>
  </si>
  <si>
    <t>5º, nº 2 a)</t>
  </si>
  <si>
    <t>Eletricidade utilizada pelos clientes finais economicamente vulneráveis, beneficiários da tarifa social</t>
  </si>
  <si>
    <t>89º, nº 2 d)</t>
  </si>
  <si>
    <t>DF.2.E.034/35</t>
  </si>
  <si>
    <t>Insolvência e recuperação de empresas - Atos praticados no âmbito da liquidação da massa insolvente</t>
  </si>
  <si>
    <t>269º</t>
  </si>
  <si>
    <t>DL 53/2004</t>
  </si>
  <si>
    <t>DF.2.C.018</t>
  </si>
  <si>
    <t>Veículos considerados abandonados nos termos do Código da Estrada a partir do momento em que sejam aquiridos por ocupação pelo Estado ou pelas autarquias locais, bem como navios considerados abandonados a favor do Estado</t>
  </si>
  <si>
    <t>5º, nº 1 g)</t>
  </si>
  <si>
    <t>DF.2.C.019</t>
  </si>
  <si>
    <t>Veículos declarados perdidos a favor do Estado</t>
  </si>
  <si>
    <t>5º, nº 1 h)</t>
  </si>
  <si>
    <t>DF.3.A.006</t>
  </si>
  <si>
    <t>Veículos declarados perdidos ou abandonados a favor do estado ou adquiridos pela Agência Nacional de Compras Públicas (atual ESPAP - Entidade de Serviços Partilhados da Administração Pública)</t>
  </si>
  <si>
    <t>51º, nº 1 c)</t>
  </si>
  <si>
    <t>DF.2.C.017</t>
  </si>
  <si>
    <t>Veículos apreendidos no ambito de um processo crime, enquanto durar a apreensão</t>
  </si>
  <si>
    <t>5º, nº 1 f)</t>
  </si>
  <si>
    <t>DF.2.E.029</t>
  </si>
  <si>
    <t>Garantias inerentes a operações de entidade gestora de mercados regulamentados ou sancionada no exercício de poder legal</t>
  </si>
  <si>
    <t xml:space="preserve">7º, nº 1 d)             </t>
  </si>
  <si>
    <t>Verbas não liquidadas da tabela do CIS</t>
  </si>
  <si>
    <t>IVA</t>
  </si>
  <si>
    <t>DF.3.B</t>
  </si>
  <si>
    <t xml:space="preserve"> 9º, nº 15</t>
  </si>
  <si>
    <t>CIVA</t>
  </si>
  <si>
    <t>Transmissão do direito de autor ou direitos conexos e autorização para utilização da obra intelectual ou prestação, definida no Código Direitos de Autor e Direitos Conexos</t>
  </si>
  <si>
    <t xml:space="preserve"> 9º, nº 16</t>
  </si>
  <si>
    <t>Criação Artística</t>
  </si>
  <si>
    <t>Transmissão obra literária, científica, técnica ou artística</t>
  </si>
  <si>
    <t xml:space="preserve"> 9º, nº 17</t>
  </si>
  <si>
    <t>Transmissão de selos de correio ou valores selados</t>
  </si>
  <si>
    <t>9º, nº 24</t>
  </si>
  <si>
    <t>Prestações de serviços efetuadas por empresas funerárias e de cremação, e as transmissões de bens acessórios</t>
  </si>
  <si>
    <t xml:space="preserve"> 9º, nº 26</t>
  </si>
  <si>
    <t>Atividade Financeira</t>
  </si>
  <si>
    <t>9º, nº 27</t>
  </si>
  <si>
    <t>Seguro e resseguro</t>
  </si>
  <si>
    <t xml:space="preserve"> 9º, nº 28</t>
  </si>
  <si>
    <t>Locação de bens imóveis</t>
  </si>
  <si>
    <t xml:space="preserve"> 9º, nº 29</t>
  </si>
  <si>
    <t>Prestações de serviços efetuadas por cooperativas, que não sendo de produção agrícola, desenvolvam actividade de prestação de serviços aos seus associados agricultores</t>
  </si>
  <si>
    <t xml:space="preserve"> 9º, nº 34</t>
  </si>
  <si>
    <t>Prestações de serviços de cedência de bandas de musica, sessões de teatro e ensino de ballet e de musica levadas a cabo por organismos sem finalidade lucrativa que sejam associações de cultura e recreio</t>
  </si>
  <si>
    <t xml:space="preserve"> 9º, nº 35</t>
  </si>
  <si>
    <t>Serviços de alimentação e bebidas fornecidos pela entidade patronal aos seus empregados</t>
  </si>
  <si>
    <t xml:space="preserve"> 9º, nº 36</t>
  </si>
  <si>
    <t>Atividades das empresas publicas de rádio e televisão que não tenham carácter comercial</t>
  </si>
  <si>
    <t xml:space="preserve"> 9º, nº 37</t>
  </si>
  <si>
    <t>DF.3.B.002</t>
  </si>
  <si>
    <t>Importação de embarcações e dos objetos, incluindo o equipamento de pesca, nelas incorporados</t>
  </si>
  <si>
    <t>13º, nº 1 b)</t>
  </si>
  <si>
    <t>DF.3.B.003</t>
  </si>
  <si>
    <t>Importação definitiva das aeronaves e dos objetos nelas incorporados ou que sejam utilizados para a sua exploração</t>
  </si>
  <si>
    <t>13º, nº 1 c)</t>
  </si>
  <si>
    <t>DF.3.B.010</t>
  </si>
  <si>
    <t>Importação de triciclos, cadeiras de rodas, automóveis ligeiros de passageiros ou mistos para uso próprio das pessoas com deficiência, de acordo com o CISV</t>
  </si>
  <si>
    <t>13º, nº 1 j)</t>
  </si>
  <si>
    <t>DF.3.B.012</t>
  </si>
  <si>
    <t>Importações de bens efetuadas no âmbito de acordos e convénios internacionais</t>
  </si>
  <si>
    <t>13º, nº 2 a)</t>
  </si>
  <si>
    <t>DF.3.B.013</t>
  </si>
  <si>
    <t>Importações de bens efetuadas no âmbito das relações diplomáticas e consulares que beneficiem de franquia aduaneira</t>
  </si>
  <si>
    <t>13º, nº 2 b)</t>
  </si>
  <si>
    <t>DF.3.B.014</t>
  </si>
  <si>
    <t xml:space="preserve">Importações de bens efetuadas por organizações internacionais e pelos seus membros </t>
  </si>
  <si>
    <t>13º, nº 2 c)</t>
  </si>
  <si>
    <t>DF.3.B.015</t>
  </si>
  <si>
    <t>Importações de bens efetuadas no âmbito da NATO, pelas forças armadas dos outros estados que são parte no referido Tratado</t>
  </si>
  <si>
    <t>13º, nº 2 d)</t>
  </si>
  <si>
    <t>Transmissões de bens de abstecimento postos a bordo das embarcações de salvamento, assistência marítima e pesca costeira</t>
  </si>
  <si>
    <t>14º, nº 1 e)</t>
  </si>
  <si>
    <t>Transmissões de bens de abastecimento postos a bordo das embarcações de guerra quando deixem o país com destino a um porto situado no estrangeiro</t>
  </si>
  <si>
    <t>14º, nº 1 i)</t>
  </si>
  <si>
    <t>Transmissões de bens e prestações de serviços efetuadas no âmbito de relações diplomáticas e consulares</t>
  </si>
  <si>
    <t>14º, nº 1 l)</t>
  </si>
  <si>
    <t>Transmissões de bens e prestações de serviços destinadas a organizações internacionais</t>
  </si>
  <si>
    <t>14º, nº 1 m)</t>
  </si>
  <si>
    <t>Transmissões de bens e prestações de serviços efetuadas no âmbito da NATO às forças armadas dos outros estados</t>
  </si>
  <si>
    <t>14º, nº 1 n)</t>
  </si>
  <si>
    <t>Transmissões de bens para organismos que os exportem para fora da UE no âmbito das suas atividades humanitárias, caritativas ou educativas</t>
  </si>
  <si>
    <t>14º, nº 1 o)</t>
  </si>
  <si>
    <t>Transporte de pessoas provenientes ou com destino às Regiões Autónomas e ainda o transporte de pessoas efetuado entre ilhas naquelas regiões</t>
  </si>
  <si>
    <t>14º, nº 1 r)</t>
  </si>
  <si>
    <t>Transporte de mercadorias entre as ilhas que compõem as Regiões Autónomas dos Açores e da Madeira, bem como o transporte de mercadorias entre estas regiões e o continente</t>
  </si>
  <si>
    <t>14º, nº 1 t)</t>
  </si>
  <si>
    <t>Transmissões de bens e as prestações de serviços destinadas às forças armadas de qualquer outro Estado que seja parte da NATO</t>
  </si>
  <si>
    <t>14º, nº 1 v)</t>
  </si>
  <si>
    <t>transmissões de triciclos, cadeiras de rodas, com ou sem motor, automóveis ligeiros de passageiros ou mistos para uso próprio de pessoas com deficiência, de acordo com os condicionalismos previstos no Código do Imposto sobre Veículos, devendo o benefício ser requerido nos termos estabelecidos naquele Código</t>
  </si>
  <si>
    <t>15º, nº 8</t>
  </si>
  <si>
    <t>Transmissões de bens a título gratuito, para posterior distribuição a pessoas carenciadas, efetuadas ao Estado, a IPSS e a ONG sem fins lucrativos</t>
  </si>
  <si>
    <t>15º, nº 10 a)</t>
  </si>
  <si>
    <t>Transmissões de livros a título gratuito efetuadas aos departamentos governamentais nas áreas da cultura e da educação, a instituições de caráter cultural e educativo, a centros educativos de reinserção social e a estabelecimentos prisionais</t>
  </si>
  <si>
    <t>15º, nº 10 b)</t>
  </si>
  <si>
    <t>Transmissões de bens a título gratuito efetuadas a entidades integradas na Rede Portuguesa de Museus e destinadas a integrar as respetivas coleções</t>
  </si>
  <si>
    <t>15º, nº 10 c)</t>
  </si>
  <si>
    <t>Regime especial de isenção</t>
  </si>
  <si>
    <t xml:space="preserve"> 53.º </t>
  </si>
  <si>
    <t>DF.3.B.061</t>
  </si>
  <si>
    <t>Regime forfetário dos produtores agrícolas</t>
  </si>
  <si>
    <t>59º-B</t>
  </si>
  <si>
    <t>Transmissões de bens e prestações de serviços efetuadas, a título gratuito, pelas entidades a quem sejam concedidos donativos, em benefício direto das pessoas que os atribuam, quando o valor não ultrapasse 5% do donativo recebido</t>
  </si>
  <si>
    <t xml:space="preserve"> 64.º </t>
  </si>
  <si>
    <t>DF.3.B.026</t>
  </si>
  <si>
    <t>Representações diplomáticas, consulares e organizações internacionais e respetivo pessoal</t>
  </si>
  <si>
    <t>2º</t>
  </si>
  <si>
    <t>DL 143/86</t>
  </si>
  <si>
    <t>Organizações Não Governamentais do Ambiente (ONGA) - Nas transmissões de bens e prestações de serviços que efetuem</t>
  </si>
  <si>
    <t>DF.3.B.056</t>
  </si>
  <si>
    <t>Comunidades Religiosas</t>
  </si>
  <si>
    <t>2º, nº 1</t>
  </si>
  <si>
    <t>DL 20/90</t>
  </si>
  <si>
    <t>DF.3.B.060</t>
  </si>
  <si>
    <t>Partidos Políticos - Aquisição e transmissão de bens e serviços que visem difundir a sua mensagem política através de quaisquer suportes</t>
  </si>
  <si>
    <t>10º, nº 1 g)</t>
  </si>
  <si>
    <t>Partidos Políticos - Transmissão de bens e serviços em iniciativas especiais de angariação de fundos em seu proveito exclusivo</t>
  </si>
  <si>
    <t>10º, nº 1 h)</t>
  </si>
  <si>
    <t>DF.3.B.058</t>
  </si>
  <si>
    <t>Forças armadas e forças e serviços de segurança incluindo as efetuadas com destino a estas, realizadas através da SG do MAI</t>
  </si>
  <si>
    <t>2º, nº 1, a)</t>
  </si>
  <si>
    <t>DL 84/17</t>
  </si>
  <si>
    <t>CF.02</t>
  </si>
  <si>
    <t>Defesa</t>
  </si>
  <si>
    <t>DF.3.B.059</t>
  </si>
  <si>
    <t>Associações e corpos de bombeiros</t>
  </si>
  <si>
    <t>2º, nº 1, b)</t>
  </si>
  <si>
    <t>DF.3.B.057</t>
  </si>
  <si>
    <t>Instituições Particulares de Solidaridade Social</t>
  </si>
  <si>
    <t>2º, nº 1, c)</t>
  </si>
  <si>
    <t>01-01-1991</t>
  </si>
  <si>
    <t>01-01-2009</t>
  </si>
  <si>
    <t>CF.12</t>
  </si>
  <si>
    <t>01-01-1989</t>
  </si>
  <si>
    <t>01-07-1989</t>
  </si>
  <si>
    <t>Apoio ao consumo de bens alimentares para dietas específicas</t>
  </si>
  <si>
    <t xml:space="preserve">Prémios recebidos por resseguros
</t>
  </si>
  <si>
    <t>IRC</t>
  </si>
  <si>
    <t xml:space="preserve">Pessoas coletivas de utilidade pública administrativa, instituições particulares de solidariedade social e pessoas coletivas de mera utilidade publica que prossigam, exclusiva ou predominantemente, fins científicos ou culturais, de caridade, assistência, beneficência, solidariedade social, defesa do meio ambiente e interprofissionalismo agroalimentar  </t>
  </si>
  <si>
    <t>10.º</t>
  </si>
  <si>
    <t>CIRC</t>
  </si>
  <si>
    <t>Rendimentos diretamente derivados do exercício de atividades culturais, recreativas e desportivas obtidos por associações legalmente constituídas para o exercício dessas atividades desde que se verifiquem cumulativamente determinadas condições</t>
  </si>
  <si>
    <t>11.º</t>
  </si>
  <si>
    <t>Serviços recreativos, culturais e religiosos</t>
  </si>
  <si>
    <t>Lucros realizados pelas pessoas coletivas e outras entidades de navegação marítima e aérea não residentes provenientes da exploração de navios ou aeronaves, desde que isenção recíproca  seja concedida às empresas residentes da mesma natureza e essa reciprocidade seja reconhecida pelo membro do Governo responsável pela área das finanças, em despacho publicado no Diário da República</t>
  </si>
  <si>
    <t>13.º</t>
  </si>
  <si>
    <t xml:space="preserve">Isenção resultante de acordo celebrado pelo Estado, nos termos da legislação ao abrigo da qual foi concedida, com as necessárias adaptações  </t>
  </si>
  <si>
    <t>14.º, n.º 1</t>
  </si>
  <si>
    <t>Lucros de empreiteiros ou arrematantes, nacionais ou estrangeiros, derivados de obras e trabalhos das infraestruturas comuns NATO a realizar em território português</t>
  </si>
  <si>
    <t>14.º, n.º 2</t>
  </si>
  <si>
    <t>Dedução à matéria coletável</t>
  </si>
  <si>
    <t>Majoração dos gastos relativos à manutenção facultativa de creches, lactários e jardins-de-infância em benefício do pessoal da empresa, seus familiares ou outros, desde que tenham carácter geral</t>
  </si>
  <si>
    <t>43.º, n.º 9</t>
  </si>
  <si>
    <t>CT.2</t>
  </si>
  <si>
    <t>Majoração das quotizações pagas pelos associados a favor das associações empresariais em conformidade com os estatutos</t>
  </si>
  <si>
    <t>44.º, n.º 1</t>
  </si>
  <si>
    <t>Tributação em 50% dos rendimentos provenientes de contratos que tenham por objeto a cessão ou a utilização temporária de patentes e desenhos ou modelos industriais, cujos direitos estejam sujeitos a registo</t>
  </si>
  <si>
    <t>50.º-A, n.º 1</t>
  </si>
  <si>
    <t xml:space="preserve">Dedução dos prejuízos fiscais das sociedades fundidas aos lucros tributáveis da nova sociedade ou da sociedade incorporante, nos termos e condições estabelecidos no artigo 52.º do CIRC    </t>
  </si>
  <si>
    <t>75.º, n.ºs 1 e 3</t>
  </si>
  <si>
    <t>Transmissibilidade de prejuízos fiscais - do estabelecimento estável situado em território português de uma sociedade residente num Estado membro da União Europeia</t>
  </si>
  <si>
    <t>75.º, n.º 5</t>
  </si>
  <si>
    <t xml:space="preserve"> Majoração, durante um determinado período e dentro de um certo limite, dos encargos contabilizados como gastos e correspondentes à criação líquida de postos de trabalho para jovens e desempregados de longa duração, admitidos por contrato de trabalho por tempo indeterminado </t>
  </si>
  <si>
    <t>19.º, n.º 1</t>
  </si>
  <si>
    <t>CF.04.D</t>
  </si>
  <si>
    <t>Majoração dos fluxos financeiros prestados por investidores sociais, reconhecidos por estes como gastos, no âmbito de parcerias de títulos de impacto social</t>
  </si>
  <si>
    <t>19.º-A</t>
  </si>
  <si>
    <t xml:space="preserve">Rendimentos de fundos de poupança em ações, que se constituam e operem de acordo com a legislação nacional </t>
  </si>
  <si>
    <t>26.º, n.º 1</t>
  </si>
  <si>
    <t>Isenção total ou parcial, concedida mediante requerimento, de juros de capitais provenientes do estrangeiro representativos de empréstimos e de rendas de locação de equipamentos importados, de que sejam devedores o Estado, as Regiões Autónomas, as autarquias locais e as suas federações ou uniões, ou qualquer dos seus serviços, estabelecimentos e organismos, ainda que personalizados, compreendidos os institutos públicos, e as empresas que prestem serviços públicos, desde que os credores tenham o domicílio no estrangeiro, e não disponham em território português de estabelecimento estável ao qual o empréstimo seja imputado</t>
  </si>
  <si>
    <t>28.º</t>
  </si>
  <si>
    <t xml:space="preserve">Juros de empréstimos concedidos por instituições financeiras não residentes a instituições de crédito residentes e ganhos obtidos por aquelas instituições, decorrentes de operações de swap, efetuadas com instituições de crédito residentes, desde que esse juros ou ganhos não sejam imputáveis a estabelecimento estável daquelas instituições situado em território português  </t>
  </si>
  <si>
    <t>30.º, n.º 1</t>
  </si>
  <si>
    <t xml:space="preserve">Juros de depósitos a prazo efetuados por instituições de crédito não residentes em estabelecimentos legalmente autorizados a recebê-los </t>
  </si>
  <si>
    <t>31.º</t>
  </si>
  <si>
    <t>Dedução pelas sociedades de capital de risco (SCR), até à concorrência da coleta, da importância correspondente ao limite da soma das coletas de IRC dos cinco períodos de tributação anteriores desde que seja utilizada na realização de investimentos em sociedades com potencial de crescimento e valorização</t>
  </si>
  <si>
    <t>32.º-A, n.º 3</t>
  </si>
  <si>
    <t>Ganhos obtidos por instituições financeiras não residentes na realização de operações de reporte de valores mobiliários efetuadas com instituições de crédito residentes, desde que não sejam imputados a estabelecimento estável daquelas instituições situado em território português</t>
  </si>
  <si>
    <t>32.º-C</t>
  </si>
  <si>
    <t xml:space="preserve">Juros de empréstimos contraídos por entidades instaladas nas zonas francas, desde que o produto desses empréstimos se destine à realização de investimentos e ao normal funcionamento das mutuária, no âmbito da zona franca, e desde que os mutuantes sejam não residentes no restante território português, excetuados os respetivos estabelecimentos estáveis nele situados </t>
  </si>
  <si>
    <t xml:space="preserve">33.º, n.º 4 </t>
  </si>
  <si>
    <t>Rendimentos da concessão ou cedência temporária, por não residentes, excetuados os estabelecimentos estáveis aí situados e fora das zonas francas, de patentes, licenças, marcas, processos de fabrico, assistência técnica e prestação de informações, respeitantes a atividade desenvolvida pelas empresas no âmbito da zona franca</t>
  </si>
  <si>
    <t>33.º, n.º 5 a)</t>
  </si>
  <si>
    <t>Rendimentos das prestações de serviços auferidos por não residentes e não imputáveis a estabelecimento estável situado em território português fora das zonas francas, devidos por entidades instaladas na mesma e respeitantes à atividade aí desenvolvida</t>
  </si>
  <si>
    <t>33.º, n.º 5 b)</t>
  </si>
  <si>
    <t xml:space="preserve">Rendimentos pagos pelas sociedades e sucursais de trust off-shore instaladas nas zonas francas a utentes dos seus serviços, desde que estes sejam entidades instaladas nas zonas francas ou não residentes em território português </t>
  </si>
  <si>
    <t>33.º, n.º 7</t>
  </si>
  <si>
    <t>Dedução de uma determinada percentagem à coleta do IRC das entidades licenciadas para operar na zona franca industrial da  Zona Franca da Madeira e da Zona Franca da ilha de Santa Maria, desde que observem determinadas condições</t>
  </si>
  <si>
    <t>35º, nº 6 ; 36º, nº 5, 36º-A, nº6</t>
  </si>
  <si>
    <t>Tributação, a uma taxa reduzida, durante um período temporal limitado, de determinados rendimentos obtidos por entidades licenciadas na Zona Franca da Madeira  e da Zona Franca da ilha de Santa Maria, desde que observados determinados requisitos</t>
  </si>
  <si>
    <t>33.º, 36.º, n.º 1 e 36.º-A, n.ºs 1, 12 e 14</t>
  </si>
  <si>
    <t xml:space="preserve">Dedução de uma importância correspondente à remuneração convencional do capital social, calculada mediante a aplicação, limitada a cada período de tributação, de uma determinada taxa, ao montante das entradas realizadas até um determinado limite, por entregas em dinheiro ou através da conversão de créditos, ou do recurso aos lucros do próprio período de tributação no âmbito da constituição da sociedade ou do aumento do capital social, desde que sejam observados determinados requisitos     </t>
  </si>
  <si>
    <t>41.º-A</t>
  </si>
  <si>
    <t>Taxa reduzida aplicável a uma parte da matéria coletável apurada por PME que exerçam, diretamente e a título principal, uma atividade económica de natureza agrícola, comercial, industrial ou de prestação de serviços em territórios do interior, designados por "áreas territoriais beneficiárias" e nas Regiões Autónomas (interioridade)</t>
  </si>
  <si>
    <t>41.º-B, n.º 1</t>
  </si>
  <si>
    <t xml:space="preserve">Majoração da dedução por lucros retidos e reinvestidos (DLRR) aplicável às  PME que exerçam, diretamente e a título principal, uma atividade económica de natureza agrícola, comercial, industrial ou de prestação de serviços em territórios do interior, quando estejam em causa investimentos elegíveis realizados nesses territórios   </t>
  </si>
  <si>
    <t>41.º-B, n.º 2</t>
  </si>
  <si>
    <t>Tributação parcial dos lucros obtidos por empresas armadoras da marinha mercante nacional e resultantes exclusivamente da atividade de transporte marítimo</t>
  </si>
  <si>
    <t>51.º</t>
  </si>
  <si>
    <t xml:space="preserve">Isenção das comissões vitivinícolas regionais, exceto quanto aos rendimentos de capital   </t>
  </si>
  <si>
    <t>52.º</t>
  </si>
  <si>
    <t>Isenção das entidades gestoras de sistemas integrados de gestão de fluxos específicos de resíduos, exceto quanto aos rendimentos de capitais, relativamente aos resultados que sejam reinvestidos ou utilizados para a realização dos fins que lhes sejam legalmente atribuídos</t>
  </si>
  <si>
    <t>53.º</t>
  </si>
  <si>
    <t xml:space="preserve">Rendimentos das coletividades desportivas, de cultura e recreio, abrangidas pelo art.º 11.º do CIRC, desde que a totalidade dos seus rendimentos brutos sujeitos a tributação e não isentos não exceda um determinado montante </t>
  </si>
  <si>
    <t>54.º, n.º 1</t>
  </si>
  <si>
    <t>-</t>
  </si>
  <si>
    <t>Dedução, até uma determinada percentagem da matéria coletável, das importâncias investidas pelos clubes desportivos em novas infraestruturas, não provenientes de subsídios, sendo o eventual excesso deduzido até ao final do segundo período de tributação seguinte ao do investimento</t>
  </si>
  <si>
    <t>54.º, n.º 2</t>
  </si>
  <si>
    <t xml:space="preserve">Isenção, exceto no que respeita a rendimentos de capitais e a rendimentos comerciais, industriais ou agrícolas, das  pessoas coletivas públicas, de tipo associativo, criadas por lei para assegurar a disciplina e representação do exercício de profissões liberais, das confederações e das associações patronais, sindicais. Isenção dos rendimentos das cantinas escolares das associações de pais e dos restantes rendimentos (exceto capitais), dentro de certo limite. </t>
  </si>
  <si>
    <t>55.º</t>
  </si>
  <si>
    <t xml:space="preserve">Rendimentos derivados dos terrenos baldios, exceto no que respeita a rendimentos de capitais e a mais-valias resultantes da alienação, a título oneroso, de partes de baldios </t>
  </si>
  <si>
    <t>59.º</t>
  </si>
  <si>
    <t>Majoração dos gastos suportados com a aquisição, em território português, de eletricidade,  (GNV) e gases de petróleo liquefeito (GPL) para abastecimento de certos veículos</t>
  </si>
  <si>
    <t>59.º-A</t>
  </si>
  <si>
    <t>Majoração dos gastos com sistemas de car-sharing e bike-sharing incorridos pelos sujeitos passivos</t>
  </si>
  <si>
    <t>59.º-B</t>
  </si>
  <si>
    <t>Consideração como gasto do montante correspondente a 120% das despesas com a aquisição, reparação e manutenção de frotas de velocípedes em benefício do pessoal do sujeito passivo, que se mantenham no seu património durante, pelo menos, 18 meses, desde que o benefício tenha caráter geral</t>
  </si>
  <si>
    <t>59.º-C</t>
  </si>
  <si>
    <t xml:space="preserve">Majoração dos gastos com contribuições financeiras dos proprietários e produtores florestais aderentes a uma zona de intervenção florestal (ZIF) destinadas ao fundo comum constituído pela respetiva entidade gestora e dos gastos relativos a despesas com operações de defesa da floresta contra incêndios, com a elaboração de planos de gestão florestal,  com despesas de certificação florestal e de mitigação ou adaptação florestal às alterações climáticas.    </t>
  </si>
  <si>
    <t>59.º-D, n.ºs 12 e 14</t>
  </si>
  <si>
    <t>Majoração do gasto relativo a despesas de certificação biológica de explorações com produção em modo biológico</t>
  </si>
  <si>
    <t>59.º-E</t>
  </si>
  <si>
    <t>Proteção do ambiente</t>
  </si>
  <si>
    <t xml:space="preserve">Dedução pelos sujeitos passivos residentes e não residentes com estabelecimento estável, registados nos termos dos art.ºs 58.º e 59.º do DL n.º 124/2013, de 30 de agosto, de uma determinada percentagem das despesas elegíveis de produção e pós-produção cinematográfica e audiovisual realizadas em território nacional, podendo a mesma, nalguns casos, beneficiar de majoração  </t>
  </si>
  <si>
    <t>59.º-F</t>
  </si>
  <si>
    <t>Criação artística</t>
  </si>
  <si>
    <t>Rendimentos obtidos no âmbito da gestão de recursos florestais por entidades de gestão florestal (EGF) reconhecidas, que se constituam e operem de acordo com a legislação nacional, desde que as mesmas estejam submetidas a planos de gestão florestal, aprovados e executados de acordo com a regulamentação em vigor</t>
  </si>
  <si>
    <t>59.º-G, n.º 1</t>
  </si>
  <si>
    <t>Rendimentos respeitantes a participações sociais em EGF, pagos ou colocados à disposição dos respetivos titulares não residentes sem estabelecimento estável em território português</t>
  </si>
  <si>
    <t>59.º-G, n.º 2</t>
  </si>
  <si>
    <t>Saldo positivo entre as mais-valias e as menos-valias resultantes da alienação de participações sociais em EGF, quando o titular seja não residente a que não seja aplicável a isenção prevista no art.º 27.º do EBF</t>
  </si>
  <si>
    <t>59.º-G, n.º 6</t>
  </si>
  <si>
    <t>Exclusão da tributação autonoma</t>
  </si>
  <si>
    <t>Exclusão da tributação autónoma relativamente aos encargos com viaturas ligeiras de passageiros, viaturas ligeiras de mercadorias, motos e motociclos, suportados  no exercício da atividade de produção cinematográfica e audiovisual desenvolvida com o apoio do Fundo de Apoio ao Turismo e ao Cinema</t>
  </si>
  <si>
    <t>59.º-H</t>
  </si>
  <si>
    <t xml:space="preserve">Majoração dos gastos e perdas relativos a obras de conservação e manutenção dos prédios ou parte de prédios afetos a lojas com história, reconhecidas pelo município como estabelecimentos de interesse histórico e cultural ou social local e que integrem o inventário nacional dos estabelecimentos e entidades de interesse histórico e cultural ou social </t>
  </si>
  <si>
    <t>59.º-I</t>
  </si>
  <si>
    <t>Majoração dos gastos ou perdas  relativos a depreciações fiscalmente aceites de ativos fixos tangíveis correspondentes a embarcações eletrossolares ou exclusivamente elétricas</t>
  </si>
  <si>
    <t>59.º-J</t>
  </si>
  <si>
    <t>Dedutibilidade dos gastos (e da respetiva majoração) relativos a donativos concedidos a determinadas entidades e destinados a fins de caráter social,  ambiental, desportivo e educacional</t>
  </si>
  <si>
    <t>62.º</t>
  </si>
  <si>
    <t>Dedutibilidade dos gastos (e da respetiva majoração) relativos a donativos atribuídos no âmbito do mecenato científico a determinadas entidades</t>
  </si>
  <si>
    <t>62.º-A</t>
  </si>
  <si>
    <t>Dedutibilidade dos gastos (e da respetiva majoração) relativos a donativos atribuídos no âmbito do mecenato cultural a determinadas entidades, incluindo os donativos a favor da Estrutura de Missão para as Comemorações do V Centenário da Circum-Navegação comandada pelo navegador português Fernão de Magalhães (2019-2022)</t>
  </si>
  <si>
    <t>62.º-B</t>
  </si>
  <si>
    <t>Isenção das cooperativas descritas nos n.ºs 1, 2 e 14 com exceção dos resultados provenientes de operações com terceiros e de atividades alheias aos próprios fins e dos rendimentos previstos no n.º 4.</t>
  </si>
  <si>
    <t>66.º-A, n.ºs 1, 2 e 6</t>
  </si>
  <si>
    <t>Majoração do gasto relativo a despesas realizadas em aplicação da reserva para educação e formação cooperativas</t>
  </si>
  <si>
    <t>66.º-A, n.º 7</t>
  </si>
  <si>
    <t xml:space="preserve">Majoração dos gastos suportados com a aquisição, em território português, de combustíveis para abastecimento de veículos registados como elementos do ativo fixo tangível  e afetos ao transporte público de passageiros, de mercadorias e em táxi </t>
  </si>
  <si>
    <t>70.º, n.º 4</t>
  </si>
  <si>
    <t>Não tributação de 50% da diferença positiva entre as mais-valias e as menos-valias realizadas mediante a transmissão onerosa de ativos intangíveis, correspondentes aos direitos de contratação dos jogadores profissionais inscritos em competições desportivas profissionais, quando o valor de realização seja reinvestido, num determinado prazo, na contratação de jogadores ou na aquisição de bens do ativo fixo tangível afetos a fins desportivos</t>
  </si>
  <si>
    <t>4.º</t>
  </si>
  <si>
    <t>Lei n.º 103/97</t>
  </si>
  <si>
    <t>Regime de benefícios fiscais contratuais ao investimento produtivo - Dedução de uma determinada percentagem das aplicações relevantes do projeto de investimento efetivamente realizadas no período de tributação</t>
  </si>
  <si>
    <t>2.º a 21.º</t>
  </si>
  <si>
    <t>Novo CFI</t>
  </si>
  <si>
    <t>31.12.2020</t>
  </si>
  <si>
    <t>Regime fiscal de apoio ao investimento (RFAI) - Dedução de uma determinada percentagem das aplicações relevantes relativamente a Investimentos realizados em regiões elegíveis para apoio no âmbito dos auxílios estatais com finalidade regional</t>
  </si>
  <si>
    <t>22.º a 26.º</t>
  </si>
  <si>
    <t>Novo CFI (Decreto-Lei n.º 162/2014, de 31/10)</t>
  </si>
  <si>
    <t xml:space="preserve">Regime de dedução por lucros retidos e reinvestidos (DLRR) aplicável a micro, pequenas e médias empresas (PME)  - Dedução de uma percentagem dos lucros retidos que sejam reinvestidos em aplicações relevantes num determinado prazo </t>
  </si>
  <si>
    <t>27.º a 34.º</t>
  </si>
  <si>
    <t xml:space="preserve">Sistema de incentivos fiscais em investigação e desenvolvimento empresarial (inclui o regime inicial de incentivos à I&amp;D, o SIFIDE I e o SIFIDE II) - Dedução, até à concorrência da coleta, do valor correspondente às despesas com investigação e desenvolvimento, na parte não comparticipada financeiramente pelo Estado, numa dupla percentagem </t>
  </si>
  <si>
    <t>35.º a 42.º</t>
  </si>
  <si>
    <t>Derrama municipal - Possibilidade atribuída aos minicípios de lançarem anualmente uma derrama a uma taxa inferior à máxima legalmente prevista</t>
  </si>
  <si>
    <t>18.º</t>
  </si>
  <si>
    <t>Lei n.º 73/2013</t>
  </si>
  <si>
    <t>Concessionários nacionais de produção hidroelétrica e termoelétrica e de transporte e grande distribuição de energia elétrica - Regime fiscal das concessões do Estado no âmbito da politica nacional de eletrificação</t>
  </si>
  <si>
    <t>67.º</t>
  </si>
  <si>
    <t xml:space="preserve">DL 43335/1960 </t>
  </si>
  <si>
    <t>Insolvência e recuperação de empresas - Isenção dos rendimentos e ganhos apurados e das variações patrimoniais positivas não refletidas no resultado líquido, verificadas por efeito da dação em cumprimento de bens e direitos do devedor, da cessão de bens e direitos dos credores e da venda de bens e direitos em processo de insolvência que prossiga para liquidação</t>
  </si>
  <si>
    <t>268.º, n.º 1</t>
  </si>
  <si>
    <t>CIRE</t>
  </si>
  <si>
    <t>Insolvência e recuperação de empresas - Isenção das variações patrimoniais positivas apuradas pelo devedor em resultado das alterações das suas dívidas previstas em planos de insolvência, de pagamentos ou de recuperação</t>
  </si>
  <si>
    <t>268.º, n.º 2</t>
  </si>
  <si>
    <t>Resultados líquidos dos períodos realizados e contabilizados separadamente, nos termos da lei, pela entidade central de armazenagem nacional, na gestão das reservas estratégicas de produtos de petróleo bruto e de produtos de petróleo</t>
  </si>
  <si>
    <t>25.º A</t>
  </si>
  <si>
    <t>Aditado ao DL n.º 165/2013, de 16/12, pelo art.º 137.º da Lei n.º 7-A/2016, de 30/03</t>
  </si>
  <si>
    <t xml:space="preserve">Lucros derivados das obras e trabalhos na Base das Lajes e instalações de apoio, apurados por contratantes e subcontratantes nacionais ou estrangeiros </t>
  </si>
  <si>
    <t>art.º XI do Anexo I</t>
  </si>
  <si>
    <t>Acordo Técnico das Lages anexo I à RAR 38/95</t>
  </si>
  <si>
    <t>Redução da taxa do IRC para a Região Autónoma dos Açores</t>
  </si>
  <si>
    <t>5.º</t>
  </si>
  <si>
    <t>DLR 2/99/A</t>
  </si>
  <si>
    <t xml:space="preserve">Dedução, numa determinada percentagem, dos lucros reinvestidos na Região Autónoma dos Açores em investimento considerado relevante  </t>
  </si>
  <si>
    <t>6.º</t>
  </si>
  <si>
    <t>Grandes projectos de investimento - Região Autónoma dos Açores - Dedução de uma determinada percentagem das aplicações relevantes do projeto de investimento efetivamente realizadas no período de tributação</t>
  </si>
  <si>
    <t xml:space="preserve">art.º 5.º, n.º 1   a) </t>
  </si>
  <si>
    <t>DRR 9/2014/A</t>
  </si>
  <si>
    <t>Redução de taxa da derrama regional em vigor na Região Autónoma dos Açores</t>
  </si>
  <si>
    <t>2.º</t>
  </si>
  <si>
    <t>DLR 21/2016/A</t>
  </si>
  <si>
    <t>Redução da taxa do IRC para a Região Autónoma da Madeira, relativamente a uma parte da matéria coletável apurada pelas PME</t>
  </si>
  <si>
    <t>2.º, n.º 5</t>
  </si>
  <si>
    <t>DLR 2/2001/M</t>
  </si>
  <si>
    <t>Regime fiscal de apoio ao investimento na Região Autónoma da Madeira (RFAI-RAM) - Dedução de uma determinada percentagem das aplicações relevantes, relativamente ao investimento realizado no período de tributação</t>
  </si>
  <si>
    <t>23.º, n.º 1 a)</t>
  </si>
  <si>
    <t>CFI RAM</t>
  </si>
  <si>
    <t>01-01-2016</t>
  </si>
  <si>
    <t>Regime de dedução por lucros retidos e reinvestidos na Região Autónoma da Madeira (DLRR-RAM) - Dedução de uma percentagem dos lucros retidos que sejam reinvestidos em aplicações relevantes num determinado prazo</t>
  </si>
  <si>
    <t>29.º, n.º 1</t>
  </si>
  <si>
    <t>Regime de benefícios fiscais contratuais ao investimento produtivo na Região Autónoma da Madeira - Dedução de uma determinada percentagem das aplicações relevantes do projeto de investimento efetivamente realizadas no período de tributação</t>
  </si>
  <si>
    <t>8.º, n.º 1 a)</t>
  </si>
  <si>
    <t xml:space="preserve">Sistema de Incentivos fiscais em investigação e desenvolvimento empresarial na Região Autónoma da Madeira (SIFIDE-RAM) - Dedução, até à concorrência da coleta, do valor correspondente às despesas com investigação e desenvolvimento, na parte não comparticipada financeiramente pelo Estado a fundo perdido, numa dupla percentagem </t>
  </si>
  <si>
    <t>38.º, nº 1</t>
  </si>
  <si>
    <t>Dedução à coleta, até à concorrência de 70% da mesma, de uma percentagem das despesas de investimento em ativos afetos à exploração, que sejam efetuadas entre 2013-06-01 e 2013-12-31 - Crédito fiscal extraordinário ao investimento (CFEI)</t>
  </si>
  <si>
    <t>3.º</t>
  </si>
  <si>
    <t>Lei n.º 49/2013</t>
  </si>
  <si>
    <t>Estrutural</t>
  </si>
  <si>
    <t xml:space="preserve">Rendimentos dos fundos de pensões e equiparáveis que se constituam e operem de acordo com a legislação nacional e dos fundos de pensões e equiparáveis que se constituam, operem de acordo com a legislação e estejam estabelecidos noutro Estado membro da União Europeia   </t>
  </si>
  <si>
    <t>16.º, n.ºs 1 e 7</t>
  </si>
  <si>
    <t>Proteção social</t>
  </si>
  <si>
    <t>Rendimentos dos fundos de poupança-reforma, poupança-educação e poupança-reforma/educação, que se constituam e operem nos termos da legislação nacional</t>
  </si>
  <si>
    <t>21.º, n.º 1</t>
  </si>
  <si>
    <t>CF.04.B</t>
  </si>
  <si>
    <t xml:space="preserve">Estrutural </t>
  </si>
  <si>
    <t xml:space="preserve">Não consideração, para efeitos do apuramento do lucro tributável dos organismos de investimento coletivo (fundos de investimento mobiliário, fundos de investimento imobiliário, sociedades de investimento mobiliário e sociedades de investimento imobiliário) que se constituam e operem de acordo com a legislação nacional, dos rendimentos de capitais, prediais e dos incrementos patrimoniais, e dos gastos ligados a esses rendimentos ou previstos no art.º 23.º-A, exceto quando tais rendimentos provenham de entidades com residência ou domicílio em paraíso fiscal, bem como dos rendimentos, incluindo os descontos, e gastos relativos a comissões de gestão e outras comissões que revertam para essas entidades    </t>
  </si>
  <si>
    <t>22.º, n.º 3</t>
  </si>
  <si>
    <t>01-07-2015</t>
  </si>
  <si>
    <t xml:space="preserve">Dedução dos prejuízos fiscais apurados pelos organismos de investimento coletivo, nos termos do disposto nos n.ºs 1 e 2 do art.º 52.º do CIRC </t>
  </si>
  <si>
    <t>22.º, n.º 4</t>
  </si>
  <si>
    <t xml:space="preserve">Tributação a uma taxa reduzida dos rendimentos de unidades de participação em fundos de investimento imobiliário e de participações sociais em sociedades de investimento imobiliário obtidos por sujeitos passivos não residentes que não possuam um estabelecimento estável em território português ao qual estes rendimentos sejam imputáveis </t>
  </si>
  <si>
    <t>22.º-A, n.º 1 c)</t>
  </si>
  <si>
    <t>Rendimentos de unidades de participação em fundos de investimento mobiliário ou de participações sociais em sociedades de investimento mobiliário, incluindo as mais-valias que resultem do respetivo resgate ou liquidação, cujos titulares sejam entidades não residentes sem estabelecimento estável ao qual estes rendimentos sejam imputáveis</t>
  </si>
  <si>
    <t>22.º-A, n.º 1 d)</t>
  </si>
  <si>
    <t xml:space="preserve">Rendimentos de qualquer natureza obtidos pelos fundos de capital de risco, que se constituam e operem nos termos da legislação nacional </t>
  </si>
  <si>
    <t>23.º, n.º 1</t>
  </si>
  <si>
    <t>Rendimentos respeitantes a unidades de participação nos fundos de capital de risco pagos ou colocados à disposição dos respetivos titulares não residentes sem estabelecimento estável em território português ao qual os rendimentos sejam imputáveis</t>
  </si>
  <si>
    <t>23.º, n.º 2</t>
  </si>
  <si>
    <t>Tributação a taxa reduzida do saldo positivo entre as mais-valias e as menos-valias resultantes da alienação de unidades de participação em fundos de capital de risco auferidos por entidades não residentes a que não seja aplicável a isenção prevista no art.º 27.º do EBF</t>
  </si>
  <si>
    <t>23.º, n.º 7</t>
  </si>
  <si>
    <t xml:space="preserve">Rendimentos de qualquer natureza obtidos por organismos de investimento coletivo em recursos florestais (fundos de investimento imobiliário ou sociedades de investimento imobiliário), que se constituam e operem de acordo com a legislação nacional, desde que pelo menos 75% dos seus ativos estejam afetos à exploração de recursos florestais e desde que a mesma esteja submetida a planos de gestão florestal, aprovados e executados de acordo com a regulamentação em vigor, ou seja objeto de certificação florestal por entidade legalmente certificada  </t>
  </si>
  <si>
    <t>24.º, n.º 1</t>
  </si>
  <si>
    <t>Rendimentos de unidades de participação ou participações sociais em organismos de investimento coletivo em recursos florestais (fundos de investimento imobiliário ou sociedades de investimento imobiliário) auferidos por entidades não residentes sem estabelecimento estável em território português ao qual os rendimentos sejam imputáveis</t>
  </si>
  <si>
    <t>24.º, n.º 2</t>
  </si>
  <si>
    <t>Tributação a taxa reduzida do saldo positivo entre as mais-valias e as menos-valias resultantes da alienação de unidades de participação ou participações sociais em organismos de investimento coletivo em recursos florestais (fundos de investimento imobiliário ou sociedades de investimento imobiliário)  auferidos por entidades não residentes a que não seja aplicável a isenção prevista no art.º 27.º do EBF</t>
  </si>
  <si>
    <t>24.º, n.º 7</t>
  </si>
  <si>
    <t>Mais-valias realizadas por não residentes com a transmissão onerosa de partes sociais, outros valores mobiliários, warrants autónomos emitidos por entidades residentes e negociados em mercados regulamentados de bolsa e instrumentos financeiros derivados celebrados em mercados regulamentados de bolsa</t>
  </si>
  <si>
    <t>27.º, n.º 1</t>
  </si>
  <si>
    <t xml:space="preserve">Serviços financeiros de entidades públicas - Nas operações de financiamento a empresas realizadas pelas entidades referidas no art.º 9.º do CIRC, com recurso a fundos obtidos de empréstimo, com essa finalidade específica, junto de instituições de crédito,  e nas aplicações financeiras realizadas pelo Estado, atuando através de Direção-Geral do Tesouro, a tributação dos respetivos rendimentos incide apenas sobre a diferença entre os juros e outros rendimentos de capitais de que sejam titulares relativamente a essas operações e os juros devidos a essas instituições.     </t>
  </si>
  <si>
    <t>29.º</t>
  </si>
  <si>
    <t>Ganhos e juros obtidos por instituições financeiras não residentes, decorrentes de operações de swap e forwards e das operações com estas conexos, efetuadas com o Estado, atuando através da Agência de Gestão da Tesouraria e da Dívida Pública - IGCP, E.P.E., e com o Instituto de Gestão de Fundos de Capitalização da Segurança Social, I.P., em nome próprio ou em representação dos fundos sob sua gestão, desde que esses ganhos não sejam imputáveis a estabelecimento estável daquelas instituições situado no território português</t>
  </si>
  <si>
    <t>30.º, n.º 2</t>
  </si>
  <si>
    <t>Juros de capitais provenientes do estrangeiro representativos de contratos de empréstimo Schuldscheindarlehen celebrados pelo IGCP, EPE, desde que o credor seja um não residente sem estabelecimento estável em território português ao qual o empréstimo seja imputado</t>
  </si>
  <si>
    <t>32.º-B</t>
  </si>
  <si>
    <t>Rendimentos dos valores mobiliários representativos de dívida pública e não pública emitida por entidades não residentes, obtidos em território português, quando venham a ser pagos pelo Estado Português enquanto garante de obrigações assumidas por sociedades das quais é acionista em conjunto com outros Estados membros da UE</t>
  </si>
  <si>
    <t>40.º-A</t>
  </si>
  <si>
    <t xml:space="preserve">Rendimentos de qualquer natureza obtidos por fundos de investimento imobiliário em reabilitação urbana que se constituam dentro de um determinado espaço temporal, operem de acordo com a legislação nacional e pelo menos 75% dos seus ativos sejam bens imóveis sujeitos a ações de reabilitação realizadas nas áreas de reabilitação urbana </t>
  </si>
  <si>
    <t>71.º, n.º 1</t>
  </si>
  <si>
    <t>Serviços de habitação e desenvolvimento coletivo</t>
  </si>
  <si>
    <t>Rendimentos respeitantes a unidades de participação nos fundos de investimento imobiliário em reabilitação urbana pagos ou colocados à disposição dos respetivos titulares não residentes sem estabelecimento estável em território português ao qual os rendimentos sejam imputáveis</t>
  </si>
  <si>
    <t>71.º, n.º 2</t>
  </si>
  <si>
    <t>Tributação a taxa reduzida do saldo positivo entre as mais-valias e as menos-valias resultantes da alienação de unidades de participação nos fundos de investimento imobiliário em reabilitação urbana quando os titulares sejam  entidades não residentes a que não seja aplicável a isenção prevista no art.º 27.º do EBF</t>
  </si>
  <si>
    <t>71.º, n.º 3</t>
  </si>
  <si>
    <t>Ganhos realizados com a transmissão de ações ou partes sociais cuja aquisição tenha ocorrido antes de 01-01-1989</t>
  </si>
  <si>
    <t>18.º-A, n.º 1</t>
  </si>
  <si>
    <t>DL n.º 442-B/88</t>
  </si>
  <si>
    <t>Outras</t>
  </si>
  <si>
    <t>Estado, as regiões autónomas, as autarquias locais, bem como qualquer dos seus serviços, estabelecimentos e organismos compreendidos os institutos públicos, com exceção das entidades públicas com natureza empresarial, as associações e federações de municípios e as associações de freguesias que não exerçam atividades comerciais, industriais ou agrícolas, as instituições de segurança social e de previdência e os fundos de capitalização  e os rendimentos de capitais administrados por estas</t>
  </si>
  <si>
    <t>9.º</t>
  </si>
  <si>
    <t>Serviços gerais da AP</t>
  </si>
  <si>
    <t xml:space="preserve">Lucros e reservas que uma entidade residente em território português, sujeita e não isenta de IRC, ou do imposto referido no art.º 7.º e não abrangida pelo regime de transparência fiscal, coloque à disposição de uma entidade que seja residente noutro Estado membro da União Europeia, ou do Espaço Económico Europeu, ou num Estado com o qual tenha sido celebrada e esteja em vigor convenção para evitar a dupla tributação que preveja a troca de informações, e ainda, de uma entidade residente na Confederação Suíça, desde que verificadas determinadas condições  </t>
  </si>
  <si>
    <t>14.º, n.ºs 3 e 8</t>
  </si>
  <si>
    <t>Lucros e reservas que uma entidade residente em território português, sujeita e não isenta de IRC ou do imposto referido no art.º 7.º do CIRC e não abrangida pelo regime de transparência fiscal, coloque à disposição de um estabelecimento estável situado noutro Estado membro da União Europeia ou do Espaço Económico Europeu de uma entidade que cumpra os requisitos estabelecidos nas alíneas a) a d) do n.º 3 do art.º 14.º do CIRC</t>
  </si>
  <si>
    <t>14.º, n.º 6</t>
  </si>
  <si>
    <t>Juros e royalties, cujo  beneficiário efetivo seja uma sociedade de outro Estado membro da União Europeia ou um estabelecimento estável situado noutro Estado membro de uma sociedade de um Estado membro, devidos ou pagos por sociedades comerciais ou civis sob a forma comercial, cooperativas e empresas públicas residentes ou por um estabelecimento estável situado em território português de uma sociedade de outro Estado membro e, ainda, os pagamentos de juros e royalties entre uma sociedade residente em território português, ou um estabelecimento estável aí localizado, e uma sociedade residente na Confederação Suíça, ou um estabelecimento estável aí localizado, nas condições descritas nos n.ºs 13 a 15</t>
  </si>
  <si>
    <t>14.º, n.ºs 12 e 16</t>
  </si>
  <si>
    <t xml:space="preserve">Não tributação da metade da diferença positiva entre as mais-valias e as menos-valias, quando o valor de realização seja reinvestido, num determinado prazo, em novos ativos fixos tangíveis, ativos intangíveis e ativos biológicos não consumíveis  </t>
  </si>
  <si>
    <t>48.º, n.º 1</t>
  </si>
  <si>
    <t>Eliminação da dupla tributação económica de lucros e reservas distribuídos, desde que verificados determinados requisitos</t>
  </si>
  <si>
    <t xml:space="preserve">Dedução das mais-valias e menos-valias realizadas com a transmissão onerosa, qualquer que seja o título por que se opere, de instrumentos de capital próprio,efetuada por sujeitos passivos residentes, desde que observados determinados requisitos </t>
  </si>
  <si>
    <t>51.º-C</t>
  </si>
  <si>
    <t>Dedução, até uma determinada percentagem do lucro tributável e durante um período de tempo limitado, de prejuízos fiscais apurados por entidades residentes que exerçam, a título principal, atividade comercial, industrial ou agrícola</t>
  </si>
  <si>
    <t>Dedução,  pelas entidades residentes que não exerçam, a título principal, atividade comercial, industrial ou agrícola, aos rendimentos da mesma categoria, de prejuízos fiscais apurados relativamente ao exercício de atividades comerciais, industriais ou agrícolas, até uma determinada percentagem do lucro tributável e durante um período de tempo limitado</t>
  </si>
  <si>
    <t>53.º, n.º 2 a)</t>
  </si>
  <si>
    <t xml:space="preserve">Dedução, pelas entidades residentes que não exerçam, a título principal, atividade comercial, industrial ou agrícola, de uma determinada percentagem dos lucros distribuídos por entidades residentes, sujeitas e não isentas a IRC, e por entidade residente noutro Estado membro da União Europeia e, ainda, dos rendimentos auferidos da associação em participação </t>
  </si>
  <si>
    <t>53.º, n.ºs 3 e 5</t>
  </si>
  <si>
    <t xml:space="preserve">Possibilidade de opção pela não concorrência para a determinação do lucro tributável dos lucros e dos prejuízos imputáveis a estabelecimento estável situado fora do território português, desde que se verifiquem, cumulativamente, determinados requisitos </t>
  </si>
  <si>
    <t>54.º-A</t>
  </si>
  <si>
    <t xml:space="preserve">Adoção, pelo sujeito passivo adquirente, do valor patrimonial tributário definitivo, quando superior ao valor constante do contrato, na determinação de qualquer resultado tributável em IRC relativamente ao imóvel (rédito da venda ou mais-valia-fiscal) </t>
  </si>
  <si>
    <t>64.º, n.º 3 b)</t>
  </si>
  <si>
    <t>Regime especial de tributação dos grupos de sociedades - Soma algebrica dos resultados fiscais apurados de cada uma das sociedades pertencentes ao grupo</t>
  </si>
  <si>
    <t>70.º, n.º 1</t>
  </si>
  <si>
    <t xml:space="preserve">Regime especial de tributação dos grupos de sociedades - Correção, por opção, do efeito da aplicação do disposto no art.º 67.º do CIRC aos gastos de financiamento líquidos do grupo </t>
  </si>
  <si>
    <t>Regime especial de tributação dos grupos de sociedades - Dedução de prejuízos fiscais individuais verificados em períodos anteriores ao do início da aplicação do regime</t>
  </si>
  <si>
    <t>Regime especial de tributação dos grupos de sociedades - Dedução das quotas-partes dos prejuízos fiscais nos casos em que uma sociedade dominante de um grupo de sociedades adquire o domínio de uma sociedade dominante de um outro grupo de sociedades, desde que seja obtida autorização do membro do Governo responsável pela área das finanças</t>
  </si>
  <si>
    <t>71.º, n.º 4</t>
  </si>
  <si>
    <t>Diferimento da tributação</t>
  </si>
  <si>
    <t xml:space="preserve">Opção pelo regime especial aplicável às operações de fusão, cisão, entrada de ativos e permuta das partes sociais - não tributação imediata dos resultados obtidos em consequência destas operações pelas sociedades intervenientes e pelos respetivos sócios </t>
  </si>
  <si>
    <t>74.º, 76.º 77.º</t>
  </si>
  <si>
    <t>CT.4</t>
  </si>
  <si>
    <t xml:space="preserve">Crédito de imposto por dupla tributação juridica internacional, quando na matéria coletável tenham sido incluídos rendimentos obtidos no estrangeiro </t>
  </si>
  <si>
    <t>91.º</t>
  </si>
  <si>
    <t xml:space="preserve">Crédito de imposto por dupla tributação económica internacional (opcional), quando na matéria coletável tenham sido incluídos lucros e reservas distribuídos por entidade residente fora do território português, desde que observados determinados requisitos  </t>
  </si>
  <si>
    <t>91.º-A</t>
  </si>
  <si>
    <t>DF negativa</t>
  </si>
  <si>
    <t xml:space="preserve">Resultado da liquidação - Restrição, em cada período de tributação, do aproveitamento de determinados beneficios fiscais, através da fixação de um limite mínimo do imposto liquidado </t>
  </si>
  <si>
    <t>92.º</t>
  </si>
  <si>
    <t>Rendimentos de valores mobiliários (rendimentos de capitais e mais-valias) representativos de dívida pública e não pública, obtidos por não residentes em território português</t>
  </si>
  <si>
    <t>4.º e 5.º</t>
  </si>
  <si>
    <t>Regime anexo ao DL n.º 193/2005</t>
  </si>
  <si>
    <t xml:space="preserve">Rendimentos de qualquer natureza obtidos por FIIAH que operem de acordo com a legislação nacional e desde que verificados determinados requisitos </t>
  </si>
  <si>
    <t>8.º, n.º 1</t>
  </si>
  <si>
    <t>Lei n.º 64-A/2008 (art.º 104.º) - OE 2009</t>
  </si>
  <si>
    <t>Rendimentos respeitantes a unidades de participação nos FIIAH, excluindo o saldo positivo entre mais-valias e menos-valias decorrentes da sua alienação</t>
  </si>
  <si>
    <t>8.º, n.º 2</t>
  </si>
  <si>
    <t>Juros decorrentes de contratos de empréstimo celebrados pela IGCP, E.P.E., em nome e em representação da República Portuguesa, sob a forma de obrigações denominadas em renminbi desde que subscritos ou detidos por não residentes sem estabelecimento estável em território português ao qual o empréstimo seja imputado, com exceção de residentes em paraísos fiscais</t>
  </si>
  <si>
    <t>315.º</t>
  </si>
  <si>
    <t>Lei n.º 71/2018, de 31/12 (OE 2019)</t>
  </si>
  <si>
    <t>IRS</t>
  </si>
  <si>
    <t>Isenção de 1/5 da diferença positiva entre os montantes recebidos de seguros vida, fundos de pensões ou outros segime complementares de segurança social e os respetivos prémios e contribuições pagos se a disponibildade ocorrer após 5 e antes de 8 anos de vigência do contrato (categoria E). Regimes transitórios - contratos celebrados entre 1991-01-01 até 1994-12-31 (exclusão da tributação de 1/2) e contratos celebrados entre 1995-01-01 até 2000-12-31 (exclusão da tributação em 2/5)</t>
  </si>
  <si>
    <t xml:space="preserve">5º, nº 3 a) </t>
  </si>
  <si>
    <t>CIRS</t>
  </si>
  <si>
    <t>Isenção de 3/5 da diferença positiva entre os montantes recebidos de seguros vida, fundos de pensões ou outros segime complementares de segurança social e os respetivos prémios e contribuições pagos se a disponibilidade ocorrer após os primeiros 8 anos de vigência do contrato (categoria E). Regimes transitórios - contratos anteriores 1991 até 1994-12-31 (exclusão da tributação da totalidade do rendimento) e contratos celebrados entre 1995-01-01 até 2000-12-31 (exclusão da tributação em 4/5)</t>
  </si>
  <si>
    <t xml:space="preserve">5º, nº 3 b) </t>
  </si>
  <si>
    <t xml:space="preserve">10.º, n.º 7 a n.º 9 </t>
  </si>
  <si>
    <t>Exclusão de tributação de 50% dos rendimentos do trabalho dependente e empresariais e profissionais por um período de 5 anos a partir do ano em que o sujeito passivo regresse a portugal em 2019 ou em 2020 e se torne novamente residente,e  desde que já tenha sido residente antes de 31.12.2015</t>
  </si>
  <si>
    <t xml:space="preserve">12.-A  e art.º 259.º </t>
  </si>
  <si>
    <t>CIRS e Lei n.º 71/2018, de 31/12</t>
  </si>
  <si>
    <t xml:space="preserve">25º, nº 1 c) </t>
  </si>
  <si>
    <t xml:space="preserve">DF </t>
  </si>
  <si>
    <t>dedução das quotizações sindicais (na categoria H), na parte em que não constituam contrapartida de benefícios sociais, com limite e mjoradas em 50%</t>
  </si>
  <si>
    <t xml:space="preserve">53º, nº 4 a) </t>
  </si>
  <si>
    <t>Isenção de rendimentos auferidos por sujeito passivo com deficiência das categorias A, B e H. Isenção de 10% de rendimentos da categoria H (pensões) e Isenção de 15% de rendimentos das categorias A e B (trabalho dependente e empresariais)</t>
  </si>
  <si>
    <t xml:space="preserve">56º-A </t>
  </si>
  <si>
    <t>15% do IVA suportado em faturas comunicadas à AT de alguns setores de atividade (manutenção e reparação de veículos automóveis, de motociclos, suas peças e acesórios, alojamento restauração e similares;  salóes de cabeleireiro e institutos de beleza; atividades veterinárias). 100% do IVA suportado com faturas comunicadas à AT com aquisição de passes mensais para transportes públicos.</t>
  </si>
  <si>
    <t xml:space="preserve">78º-F </t>
  </si>
  <si>
    <t>Aplicação do método da isenção aos residentes não habituais em território português que obtenham, no estrangeiro, rendimentos das categorias A, B, E, F, G e H. Apenas para os rendimentos da categoria A se exige que tenha havido tributação no Estado da fonte</t>
  </si>
  <si>
    <t xml:space="preserve">81º, nº 4, 5 e 6 </t>
  </si>
  <si>
    <t>tributação autónoma à taxa de 20% dos rendimentos liquidos auferidos  no âmbito das categorias A e B em atividades de elevado valor acrescentado por residentes não habituais em território português</t>
  </si>
  <si>
    <t xml:space="preserve">72º, nº 6 </t>
  </si>
  <si>
    <t>dedução de montante fixo por cada sujeito passivo com deficiência</t>
  </si>
  <si>
    <t xml:space="preserve">87º, nº 1 </t>
  </si>
  <si>
    <t>dedução de montante fixo por cada dependente e ascendente com deficiência</t>
  </si>
  <si>
    <t>dedução de 30% das despesas com a educação e a reabilitação do sujeito passivo ou dependentes com deficiência</t>
  </si>
  <si>
    <t xml:space="preserve">87º, nº 2 </t>
  </si>
  <si>
    <t>dedução de 25% das despesas com prémios de seguros de vida ou contribuições pagas a associações mutualistas para sujeitos passivos com deficiência</t>
  </si>
  <si>
    <t>dedução de 25% da totalidade das contribuições pagas para reforma por velhice para sujeitos passivos com deficiência desde que o benefício seja garantido após os 55 anos de idade e 5 anos de duração do contrato</t>
  </si>
  <si>
    <t xml:space="preserve">87º, nº 3 </t>
  </si>
  <si>
    <t>dedução adicional de montante fixo a título de despesas de acompanhamento por cada sujeito passivo ou dependente cujo grau de invalidez permanente seja igual ou superior a 90%</t>
  </si>
  <si>
    <t>87º, nº 6</t>
  </si>
  <si>
    <t>dedução adicional de montante fixo por cada sujeito passivo com deficiência das Forças Armadas</t>
  </si>
  <si>
    <t xml:space="preserve">87º, nº 7 </t>
  </si>
  <si>
    <t>Consideração como gasto do exercício majorado em 40% das despesas com a manutenção facultativa de creches, lactários e jardins-de-infância em benefício do pessoal da empresa, seus familiares ou outros, desde que tenham carácter geral, para sujeitos passivos de IRS tributados pelos rendimentos da categoria B no regime da contabilidade organizada</t>
  </si>
  <si>
    <t xml:space="preserve">43º, nº 9 </t>
  </si>
  <si>
    <t>Consideração como gasto  do exercício majorado em 50% das quotizações pagas pelos associados a favor das associações empresariais em conformidade com os estatutos, para sujeitos passivos de IRS tributados pelos rendimentos da categoria B no regime da contabilidade organizada</t>
  </si>
  <si>
    <t xml:space="preserve">44º, nº 1 </t>
  </si>
  <si>
    <t>isenção parcial de 50% dos rendimentos provenientes de contratos que tenham por objeto a cessão ou a utilização temporária de patentes e desenhos ou modelos industriais, quando sujeitos a registo, para sujeitos passivos de IRS tributados pelos rendimentos da categoria B no regime da contabilidade organizada</t>
  </si>
  <si>
    <t xml:space="preserve">50º-A, nº 1 </t>
  </si>
  <si>
    <t>dedução de 20% das contribuições para fundos de pensões e outros regimes complementares incluindo associações mutualistas, que garantam exclusivamente o benefício de reforma, complemento de reforma, invalidez ou sobrevivência, incapacidade para o trabalho, desemprego e doença grave</t>
  </si>
  <si>
    <t xml:space="preserve">16º, nº 3 e 6 </t>
  </si>
  <si>
    <t>dedução em 20% dos valores aplicados em planos de poupança-reforma</t>
  </si>
  <si>
    <t>21º, nº 2</t>
  </si>
  <si>
    <t>dedução de 20% dos valores aplicados em contas individuais geridas em regime publico de capitalização, aplicável também às entregas pelas entidades empregadoras em nome e a favor dos trabalhadores</t>
  </si>
  <si>
    <t>17º, nº 1</t>
  </si>
  <si>
    <t>isenção dos rendimentos da categoria A que consubstanciam importâncias dispendidas pela entidade patronal com seguros vida, contribuições para fundos de pensões, fundos de poupança-reforma e outros regimes complementares de segurança social que revistam a natureza de direitos adquiridos e individualizados</t>
  </si>
  <si>
    <t xml:space="preserve">18º, nº 1 </t>
  </si>
  <si>
    <t>isenção de 1/3 dos rendimentos da categoria A que consubstanciam importâncias dispendidas pela entidade patronal com seguros vida, contribuições para fundos de pensões, fundos de poupança-reforma e outros regimes complementares de segurança social mas que não revistam a natureza de direitos adquiridos e individualizados (meras expectativas), que sejam objeto de resgate, adiantamento ou antecipação</t>
  </si>
  <si>
    <t xml:space="preserve">18º, nº 3 </t>
  </si>
  <si>
    <t>Majoração em 50% como gasto do exercício dos encargos com a criação líquida de postos de trabalho no âmbito dos rendimentos da categoria B tributados no regime da contabilidade organizada</t>
  </si>
  <si>
    <t>19º, nº 1</t>
  </si>
  <si>
    <t>31-06-2018</t>
  </si>
  <si>
    <t>consideração como gastos ou perdas em 130%, os fluxos financeiros prestados por investidores sociais no âmbito de parcerias de títulos de impacto social, no âmbito dos rendimentos da categoria B tributados no regime da contabilidade organizada</t>
  </si>
  <si>
    <t xml:space="preserve">19º-A </t>
  </si>
  <si>
    <t>isenção dos juros das contas poupança-reformados</t>
  </si>
  <si>
    <t xml:space="preserve">20º </t>
  </si>
  <si>
    <t>isenção de 1/5 dos rendimentos da remuneração de depósitos, de outras aplicações em instituições financeiras ou de dívida publica que, nas condições previstas, beneficiem do regime previsto no nº 3 do artº 5º do CIRS - al a). (categoria E)</t>
  </si>
  <si>
    <t>20º-A</t>
  </si>
  <si>
    <t>isenção de 3/5 dos rendimentos da remuneração de depósitos, de outras aplicações em instituições financeiras ou de dívida publica que, nas condições previstas, beneficiem do regime previsto no nº 3 do artº 5º do CIRS - al b). (categoria E)</t>
  </si>
  <si>
    <t>isenção de 3/5 dos rendimentos pagos pelos fundos de poupança-reforma, em caso de reembolso total ou parcial, com tributação autónoma à taxa de 20%</t>
  </si>
  <si>
    <t xml:space="preserve">21º, nº 3 b) </t>
  </si>
  <si>
    <t>isenção de 4/5 dos rendimentos pagos pelos fundos de poupança-reforma - Regime transitório de planos celebrados até 2005-12-31</t>
  </si>
  <si>
    <t>isenção de 1/5 dos rendimentos pagos pelos fundos de poupança-reforma, no caso do reembolso ocorrer fora das situações definidas na lei, e se verificar que o montante total das entregas pagas na primeira parte da vigência do plano representar pelo menos 35% da totalidade daquelas, caso em que pode ser aplicável o regime previsto no nº 3 do artº 5º do CIRS - al b). (categoria E e tributação autónoma à taxa de 21,5%).</t>
  </si>
  <si>
    <t>21º, nº 5</t>
  </si>
  <si>
    <t>isenção de 3/5 dos rendimentos pagos pelos fundos de poupança-reforma, no caso do reembolso ocorrer fora das situações definidas na lei, e se verificar que o montante total das entregas pagas na primeira parte da vigência do plano representar pelo menos 35% da totalidade daquelas, caso em que pode ser aplicável o regime previsto no nº 3 do artº 5º do CIRS - al a). (categoria E e tributação autónoma à taxa de 21,5%).</t>
  </si>
  <si>
    <t>dedução de 20% do valor investido por sócios da sociedade por quotas unipessoais ICR, os investidores informais das sociedades veículo de investimento em empresas com potencial de crescimento certificadas no âmbito do programa COMPETE, e os investidores informais em capital de risco a título individual certificados pelo IAPMEI no âmbito do programa FINICIA</t>
  </si>
  <si>
    <t xml:space="preserve">32º-A, nº 5 </t>
  </si>
  <si>
    <t>Rendimentos da concessão ou cedência temporária, por não residentes, de patentes, licenças, marcas, processos de fabrico, assistência técnica e prestação de informações, desenvolvida na zona franca</t>
  </si>
  <si>
    <t xml:space="preserve">33º, nº 5 a) </t>
  </si>
  <si>
    <t>Rendimentos das prestações de serviços auferidas por não residentes e devidas por entidades instaladas na zona franca e respeitantes à atividade aí desenvolvida</t>
  </si>
  <si>
    <t xml:space="preserve">33º, nº 5 b) </t>
  </si>
  <si>
    <t>Rendimentos pagos pelas sociedades e sucursais de trust off-shore instaladas nas zonas francas a utentes dos seus serviços, desde que estes sejam entidades instaladas nas zonas francas ou não residentes</t>
  </si>
  <si>
    <t>33º, nº 7</t>
  </si>
  <si>
    <t>isenção</t>
  </si>
  <si>
    <t xml:space="preserve">33º, nº 8 </t>
  </si>
  <si>
    <t>01-01-2001</t>
  </si>
  <si>
    <t>Rendimentos auferidos pelos sócios ou titulares das empresas concessionárias das zonas francas</t>
  </si>
  <si>
    <t xml:space="preserve">33º, nº 12 </t>
  </si>
  <si>
    <t xml:space="preserve">36º-A, nº 10 a) </t>
  </si>
  <si>
    <t>Incentivo à Promoção Regional</t>
  </si>
  <si>
    <t xml:space="preserve">36º-A, nº 10 b) </t>
  </si>
  <si>
    <t>isenção das remunerações auferidas pelo pessoal das missões diplomáticas e consulares nessa qualidade (categoria A)</t>
  </si>
  <si>
    <t xml:space="preserve">37º, nº 1 a) </t>
  </si>
  <si>
    <t>isenção das remunerações auferidas pelo pessoal ao serviço de organizações estrangeiras ou internacionais nessa qualidade (categoria A)</t>
  </si>
  <si>
    <t xml:space="preserve">37º, nº 1 b) </t>
  </si>
  <si>
    <t>isenção das remunerações auferidas por militares e das forças de segurança no desempenho de missões de carater militar, humanitário ou de paz, efetuadas no estrangeiro (categoria A)</t>
  </si>
  <si>
    <t xml:space="preserve">38º, nº 1 </t>
  </si>
  <si>
    <t xml:space="preserve">isenção dos rendimentos auferidos por pessoas deslocadas no estrangeiro ao abrigo de contratos celebrados com entidades estrangeiras com vantagens para o interesse nacional - acordos de cooperação (a conceder pelo Ministro das Finanças) no âmbito das categorias A ou B e  ao abrigo de acordos de cooperação técnico-militar celebrados pelo Estado Português (categoria A) </t>
  </si>
  <si>
    <t xml:space="preserve">39º, nº 1 a 5 </t>
  </si>
  <si>
    <t>isenção dos rendimentos relativos à compensação pela deslocação e permanência no estrangeiro de trabalhadores residentes, por período não inferior a 90 dias, 60 dos quais seguidos, que exceda os limites legais previstos no Código do IRS (categoria A)</t>
  </si>
  <si>
    <t xml:space="preserve">39º-A, nº 1 </t>
  </si>
  <si>
    <t>isenção dos lucros derivados de obras ou trabalhos das infra-estruturas comuns NATO a realizar em território português por empreiteiros ou arrematantes, nacionais ou estrangeiros</t>
  </si>
  <si>
    <t xml:space="preserve">40º, nº 1 </t>
  </si>
  <si>
    <t>isenção dos rendimentos dos valores mobiliários representativos de dívida publica e não publica emitida por entidades não residentes, obtidos em território português, quando venham a ser pagos pelo Estado Português enquanto garante de obrigações assumidas por sociedades das quais é acionista</t>
  </si>
  <si>
    <t xml:space="preserve">40º-A </t>
  </si>
  <si>
    <t>dedução de 25% dos investimentos elegíveis no âmbito do Programa Semente</t>
  </si>
  <si>
    <t xml:space="preserve">43º-A, nº 1 </t>
  </si>
  <si>
    <t>isenção das mais valias que resultem da alienação onerosa das participações sociais correspondentes a investimentos elegíveis que tenham beneficiado de dedução à colecta, desde que detidas durante pelo menos 48 meses, no caso de reinvestimento em novos investimentos elegiveis no âmbito do programa Semente</t>
  </si>
  <si>
    <t xml:space="preserve">43º-A, nº 6 </t>
  </si>
  <si>
    <t>dedução de 20% do valor das entradas de capital em dinheiro, para empresas que se encontrem nas condições do artº 35º do CSC, ao montante bruto dos lucros colocados à disposição ou, no caso de alienação dessa participação, dedução ao saldo das mais-valias realizadas</t>
  </si>
  <si>
    <t xml:space="preserve">43º-B </t>
  </si>
  <si>
    <t xml:space="preserve">isenção dos ganhos previstos no nº 7 da alinea b) do nº 3 do artº 2º do CIRS (categoria A), desde que se verifiquem cumulativamente as respectivas condições, nomeadamente, serem entidades qualificadas como micro ou pequenas empresas, constituídas há menos de 6 anos e desenvolvam uma actividade no âmbito do setor da tecnologia </t>
  </si>
  <si>
    <t xml:space="preserve">43º-C </t>
  </si>
  <si>
    <t>isenção de 50% dos rendimentos de propriedade literaria, artistica e cientifica quando auferidos pelos titulares originários de direitos de autor ou conexos residentes em território português</t>
  </si>
  <si>
    <t>majoração dos gastos com aquisição, em território português, de eletricidade, gás natural veicular (GNV) e gases de petróleo liqufeito (GPL) para abastecimento de veículos, em 30% em caso de aquisição  de eletricidade e de 20% em caso de aquisição de GNV e GPL, no âmbito dos rendimentos da categoria B tributados no regime da contabilidade organizada</t>
  </si>
  <si>
    <t xml:space="preserve">59º-A </t>
  </si>
  <si>
    <t>majoração dos gastos com sistemas de car-sharing, em 10%, e bike-sharing, em 40%, respetivamente, no âmbito dos rendimentos da categoria B tributados no regime da contabilidade organizada</t>
  </si>
  <si>
    <t xml:space="preserve">59º-B </t>
  </si>
  <si>
    <t xml:space="preserve">majoração dos gastos em 20% com aquisição, reparação e manutenção de frotas de velocípedes em benefício do pessoal do sujeito passivo nos termos a definir em portaria, no âmbito dos rendimentos da categoria B tributados no regime da contabilidade organizada </t>
  </si>
  <si>
    <t xml:space="preserve">59º-C </t>
  </si>
  <si>
    <t>taxa diferenciada para os rendimentos de explorações silvícolas plurianuais (categoria B), determinada com critérios distintos conforme o regime de tributação é o da contabilidade organizada ou o do regime simplificado</t>
  </si>
  <si>
    <t xml:space="preserve">59º-D, nº 1 </t>
  </si>
  <si>
    <t>Majoração dos gastos do exercício em 40% com as contribuições financeiras dos proprietários e produtores florestais aderentes a uma zona de intervenção legalmente qualificada, bem como os encargos suportados com operações de defesa da floresta contra incêndios, etc, desde que suportados por sujeitos passivos de IRS com contabilidade organizada que exerçam uma atividade silvícola ou florestal, aderentes a uma ZIF, destinadas ao fundo comum constituído pela respetiva entidade gestora</t>
  </si>
  <si>
    <t xml:space="preserve">59º-D, nº 12 a 14 </t>
  </si>
  <si>
    <t>majoração em 40% do gasto com despesas de certificação biológica de explorações com produção em modo biológico no âmbito dos rendimentos da categoria b tributados no regime da contabilidade organizada</t>
  </si>
  <si>
    <t xml:space="preserve">59º-E </t>
  </si>
  <si>
    <t>tributação à taxa especial de 10% dos rendimentos de participações sociais em Entidades de Gestão Florestal (EGF) desde que observadas determinadas condições</t>
  </si>
  <si>
    <t xml:space="preserve">59.º-G, n.º 2 </t>
  </si>
  <si>
    <t xml:space="preserve">tributação à taxa especial de 10% do saldo positivo entre as mais-valias e as menos-valias resultantes da alienação de participações sociais em Entidades de Gestão Florestal (EGF), desde que observadas determinadas condições </t>
  </si>
  <si>
    <t xml:space="preserve">59.º-G, n.º 6 </t>
  </si>
  <si>
    <t>tributação em 50% dos rendimentos prediais decorrentes de arrendamentos a EGF, sem prejuízo opção pelo englobamento</t>
  </si>
  <si>
    <t>59.º-G, n.º 11</t>
  </si>
  <si>
    <t xml:space="preserve">tributação em 50% do saldo das mais-valias e das menos valias derivadas da alienação a EGF de prédios rústicos destinados à exploração florestal por sujeitos passivos de IRS residentes ou não residentes ainda que obtidos no âmbito de atividade comercial, industrial ou agrícola </t>
  </si>
  <si>
    <t xml:space="preserve">59.º-G, n.º 12 </t>
  </si>
  <si>
    <t>Regime de neutralidade quando a transferência de prédios rústicos de EGF correspondam a entradas de capital nestas entidades, sendo o valor de aquisição destas entradas o valor de aquisição dos prédios rústicos</t>
  </si>
  <si>
    <t xml:space="preserve">59.º-G, n.º 13 </t>
  </si>
  <si>
    <t>majoração em 10% dos gastos ou perdas do exercício relativos a obras de conservação e manutenção dos prédios afetos a lojas com história no âmbito dos rendimentos da categoria B tributados no regime da contabilidade organizada</t>
  </si>
  <si>
    <t xml:space="preserve">59º-I </t>
  </si>
  <si>
    <t>dedução à matéria coletável</t>
  </si>
  <si>
    <t>majoração de gastos e perdas do período relativamente às depreciações fiscalmente aceites de elementos do ativo fixo tangível correspondentes a embarcações eletrossolares ou exclusivamente elétricas</t>
  </si>
  <si>
    <t xml:space="preserve">59.º-J </t>
  </si>
  <si>
    <t>consideração como gasto do exercício os donativos destinados a fins de caráter social, ambiental, desportivo e educacional, majorados, respetivamente, em 40%, se destinados a fins exclusivamente sociais, em 20% se exclusivamente a fins de carater ambiental, desportivo ou educacional, e em 30% quando atrtribuídos ao abrigo de contratos plurianuais, no âmbito dos rendimentos da categoria B tributados no regime da contabilidade organizada</t>
  </si>
  <si>
    <t xml:space="preserve">62º </t>
  </si>
  <si>
    <t>consideração como gasto do exercício os donativos atribuídos no âmbito do mecenato científico, majorados em 30%, no âmbito dos rendimentos da categoria B tributados no regime da contabilidade organizada</t>
  </si>
  <si>
    <t xml:space="preserve">62º-A </t>
  </si>
  <si>
    <t>consideração como gasto do exercício os donativos atribuídos no âmbito do mecenato cultural, majorados em 30%, no âmbito dos rendimentos da categoria B tributados no regime da contabilidade organizada,  incluindo donativos em dinheiro a favor da estrutura de Missão para as Comemorações do V Centenário da Cicum-Navegação (artigo 294.º da Lei 71/2018, de 31/12)</t>
  </si>
  <si>
    <t xml:space="preserve">62º-B </t>
  </si>
  <si>
    <t>dedução de 25% dos donativos em dinheiro no âmbito do regime do mecenato previsto nos artigos 61.º a 62.º-B do EBF, incluindo donativos em dinheiro a favor da estrutura de Missão para as Comemorações do V Centenário da Cicum-Navegação (artigo 294.º da Lei 71/2018, de 31/12)</t>
  </si>
  <si>
    <t xml:space="preserve">63º, nº 1 </t>
  </si>
  <si>
    <t>dedução de 25% dos donativos em dinheiro, majorados em 30%, concedidos a igrejas e instituições religiosas</t>
  </si>
  <si>
    <t xml:space="preserve">63º, nº 2 </t>
  </si>
  <si>
    <t>majoração dos gastos do exercício em 20% com a aquisição de combustiveis em território português para abastecimento de veículos afectos ao transporte em taxi, registados como ativo fixo tangível, devidamente licenciados, no âmbito dos rendimentos da categoria B tributados no regime da contabilidade organizada</t>
  </si>
  <si>
    <t xml:space="preserve">70º, nº 4 c) </t>
  </si>
  <si>
    <t>30% dos encargos suportados pelo proprietário relacionados com a reabilitação de imóveis descritos no nº 4 do artº 71º do EBF em áreas de reabilitação urbana</t>
  </si>
  <si>
    <t xml:space="preserve">71º, nº 4 </t>
  </si>
  <si>
    <t>tributação autónoma à taxa de 5% das mais-valias (categoria G) obtidas por residentes decorrentes da 1ª alienação, subsequente à intervenção,  de imóveis situados em "área de reabilitação urbana" recuperados nos termos das respetivas estratégias</t>
  </si>
  <si>
    <t>71º, nº 5</t>
  </si>
  <si>
    <t>tributação autónoma à taxa de 5% dos rendimentos prediais (categoria F) auferidos por residentes decorrentes de arrendamento de imóveis situados em áreas de reabilitação urbana ou cujo contrato de arrendamneto é passivel de actualização faseada das rendas nos termos do NRAU (nº 7 (anteiror nº. 6) do artº 71º do EBF)</t>
  </si>
  <si>
    <t xml:space="preserve">71º, nº 7 </t>
  </si>
  <si>
    <t>Dedução ao rendimento</t>
  </si>
  <si>
    <t>Não concorrem para a determinação do lucro tributável ou da matéria coletável para efeitos da aplicação do regime simplificado, as mais -valias resultantes de indemnizações auferidas, no âmbito de contratos de seguro, como compensação dos danos causados pelos incêndios florestais ocorridos em Portugal continental, nos dias 17 a 24 de junho e 15 e 16 de outubro de 2017, desde que o respetivo valor de realização seja reinvestido em ativos da mesma natureza no âmbito da actividade empresarial (categoria B)</t>
  </si>
  <si>
    <t xml:space="preserve">158º </t>
  </si>
  <si>
    <t>Lei 114/2017</t>
  </si>
  <si>
    <t>Insolvência e recuperação de empresa - Mais valias realizadas por efeito da dação em cumprimento de bens do devedor e da cessão de bens aos credores</t>
  </si>
  <si>
    <t xml:space="preserve">268º, nº 1 </t>
  </si>
  <si>
    <t>Insolvência e recuperação de empresa - Variações patrimoniais positivas resultantes das alterações das suas dívidas previstas em plano de insolvência, de pagamentos ou de recuperação</t>
  </si>
  <si>
    <t xml:space="preserve">268º, nº 2 </t>
  </si>
  <si>
    <t>isenção em IRS das remunerações auferidas pelos tripulantes dos navios ou embarcações considerados para efeitos do regime especial de determinação da matéria coletável, desde que verificadas determinadas condições</t>
  </si>
  <si>
    <t>DL n.º 92/2018, de 13/11</t>
  </si>
  <si>
    <t>Redução às taxas nacionais de IRS para os rendimentos coletaveis de residentes na RA dos Açores</t>
  </si>
  <si>
    <t xml:space="preserve">4.º n.º 1 al. a) </t>
  </si>
  <si>
    <t>Redução às taxas nacionais das tributações autónomas de IRS para os rendimentos coletaveis de residentes na RA dos Açores</t>
  </si>
  <si>
    <t xml:space="preserve">4.º n.º 1 al. b) </t>
  </si>
  <si>
    <t>Redução às taxas nacionais de retenção na fonte de IRS para os rendimentos coletaveis de residentes na RA dos Açores</t>
  </si>
  <si>
    <t>Taxas de IRS aplicáveis aos sujeitos passivos com residência na RA da Madeira</t>
  </si>
  <si>
    <t xml:space="preserve">2º, nº 1 </t>
  </si>
  <si>
    <t>DLR 3/2001/M</t>
  </si>
  <si>
    <t>isenção dos rendimentos agrícolas, silvícolas e pecuários com proveitos que não excedam 4,5 vezes o valor anual do IAS</t>
  </si>
  <si>
    <t xml:space="preserve">3º, nº 4 </t>
  </si>
  <si>
    <t>exclusão de tributação dos ganhos provenientes da transmissão onerosa de imóveis destinados a habitação própria e permanente do sujeito passivo ou do seu agregado familiar quando o valor de realização seja reinvestido em imóvel da mesma natureza e mesmo destino</t>
  </si>
  <si>
    <t xml:space="preserve">10º, nº 5 </t>
  </si>
  <si>
    <t>dedução de valor de montante fixo calculado com base no IAS ou, quando superior, o valor das contribuições obrigatórias para regimes de proteção social e para subsistemas legais de saude, aos rendimentos brutos da categoria A</t>
  </si>
  <si>
    <t xml:space="preserve">25º, nº 1 a) e nº 2 </t>
  </si>
  <si>
    <t>dedução do valor das indemnizações pagas pelo trabalhador à sua entidade patronal, por rescisão unilateral do contrato individual de trabalho sem aviso prévio, aos rendimentos auferidos da categoria A</t>
  </si>
  <si>
    <t xml:space="preserve">25º, nº 1 b) </t>
  </si>
  <si>
    <t>dedução das quotizações para ordens profissionais indispensáveis ao exercício do trabalho dependente (na categoria A)</t>
  </si>
  <si>
    <t xml:space="preserve">25º, nº 4 </t>
  </si>
  <si>
    <t>dedução de seguros de doença, acidentes pessoais, vida e contribuições pagas a associações mutualistas por sujeitos passivos que desenvolvam profissões de desgaste rápido (categoria A)</t>
  </si>
  <si>
    <t xml:space="preserve">27º, nº 1 e 4 </t>
  </si>
  <si>
    <t>dedução de seguros de doença, acidentes pessoais, vida e contribuições pagas a associações mutualistas por sujeitos passivos que desenvolvam atividade considerada de desgaste rápido (categoria B)</t>
  </si>
  <si>
    <t xml:space="preserve">32º-A </t>
  </si>
  <si>
    <t>Atualização dos encargos plurianuais de explorações silvícolas por aplicação de coeficientes publicados em Portaria, no âmbito da categoria B</t>
  </si>
  <si>
    <t xml:space="preserve">34º </t>
  </si>
  <si>
    <t>Possibilidade de transmissão do direito de dedução de prejuízos fiscais, no âmbito da categoria B no regime de contabilidade organizada, apenas nas situações de sucessão por morte do titular originário</t>
  </si>
  <si>
    <t xml:space="preserve">37º </t>
  </si>
  <si>
    <t>Possibilidade de aplicação do regime da dupla tributação económica no âmbito da categoria B no regime da contabilidade organizada</t>
  </si>
  <si>
    <t xml:space="preserve">39º-A </t>
  </si>
  <si>
    <t>Aplicação do regime da dupla tributação económica no âmbito da categoria E</t>
  </si>
  <si>
    <t>40º-A</t>
  </si>
  <si>
    <t>dedução dos gastos efetivamente suportados e pagos para obter ou garantir rendimentos prediais (categoria F), incluindo IMI e imposto de selo</t>
  </si>
  <si>
    <t xml:space="preserve">41º </t>
  </si>
  <si>
    <t>dedução dos gastos suportados e pagos nos 24 meses anteriores ao início do arrendamento relativos a obras de conservação e manutenção no âmbito da categoria F</t>
  </si>
  <si>
    <t>41º, nº 7</t>
  </si>
  <si>
    <t>tributação em 50% do saldo entre as mais valias e as menos valias realizadas na alienação onerosa de direitos reais e posições contratuais sobre imóveis, propriedade inteletual ou industrial (categoria G)</t>
  </si>
  <si>
    <t xml:space="preserve">43º, nº 2 </t>
  </si>
  <si>
    <t>dedução de encargos com a valorização e as despesas necessárias inerentes à aquisição e alienação onerosa de direitos reais sobre bens imóveis (categoria G)</t>
  </si>
  <si>
    <t xml:space="preserve">51º, a) </t>
  </si>
  <si>
    <t>dedução de despesas necessárias e praticadas inerentes à aquisição e alienação onerosa de partes sociais, outros valores mobiliários, propriedade intelectual ou industrial (categoria G)</t>
  </si>
  <si>
    <t xml:space="preserve">51º, b) </t>
  </si>
  <si>
    <t>dedução de valor de montante fixo calculado com base no IAS aos rendimentos brutos da categoria H e até à sua concorrência</t>
  </si>
  <si>
    <t xml:space="preserve">53º, nº 1 e 2 </t>
  </si>
  <si>
    <t>dedução das contribuições obrigatórias para regimes de proteção social e para subsistemas legais de saude na parte que exceda a dedução específica (na categoria H)</t>
  </si>
  <si>
    <t xml:space="preserve">53º, nº 4 b) </t>
  </si>
  <si>
    <t>dedução de prejuízos fiscais no âmbito da Categoria B</t>
  </si>
  <si>
    <t xml:space="preserve">55º, nº 1 a) </t>
  </si>
  <si>
    <t>dedução de prejuízos fiscais no âmbito da categoria F</t>
  </si>
  <si>
    <t xml:space="preserve">55º, nº 1 b) </t>
  </si>
  <si>
    <t>dedução de prejuízos fiscais no âmbito da Categoria G</t>
  </si>
  <si>
    <t xml:space="preserve">55º, nº 1 c) e d) </t>
  </si>
  <si>
    <t>Aplicação do regime do mínimo de existência para titulares de rendimentos predominantemente originados em trabalho dependente ou em pensões (categorias A e H)</t>
  </si>
  <si>
    <t xml:space="preserve">70º, nº 1 </t>
  </si>
  <si>
    <t>Aplicação do regime do mínimo de existência ao rendimento colectável inferior ao fixado, do agregado familiar com 3 ou mais dependentes, com ou sem tributação conjunta (categorias A e H)</t>
  </si>
  <si>
    <t xml:space="preserve">70º, nº 2 e 3 </t>
  </si>
  <si>
    <t>tributação autónoma à taxa de 10% das gratificações auferidas pela prestação ou em razão da prestação de trabalho, quando não atribuidas pela entidade patronal (categoria A)</t>
  </si>
  <si>
    <t xml:space="preserve">72º, nº 3 </t>
  </si>
  <si>
    <t>majoração em 5% dos limites da soma das deduções à coleta por cada dependente nos agregados com 3 ou mais dependentes a seu cargo</t>
  </si>
  <si>
    <t xml:space="preserve">78º, nº 8 </t>
  </si>
  <si>
    <t>dedução de montante fixo por cada dependente</t>
  </si>
  <si>
    <t xml:space="preserve">78º-A, nº 1 a) </t>
  </si>
  <si>
    <t>dedução de montante fixo por cada ascendente que viva em comunhão de habitação e não aufira rendimento superior à pensão mínima do regime geral</t>
  </si>
  <si>
    <t xml:space="preserve">78º-A, nº 1 b) </t>
  </si>
  <si>
    <t>dedução adicional de montante fixo por cada dependente com idade inferior a 3 anos de idade</t>
  </si>
  <si>
    <t xml:space="preserve">78º-A, nº 2 a) </t>
  </si>
  <si>
    <t>dedução adicional de montante fixo se só um ascendente  viva em comunhão de habitação</t>
  </si>
  <si>
    <t xml:space="preserve">78º-A, nº 2 b) </t>
  </si>
  <si>
    <t>dedução de 35% das despesas gerais  familiares que constem de faturas enquadradas em qualquer setor de atividade com exceção das previstas nos artigos 78º-C a 78º-E</t>
  </si>
  <si>
    <t>78º-B, nº 1 e 9</t>
  </si>
  <si>
    <t>dedução de 15% das despesas de saude que constem de faturas e recibos enquadradas nos setores elegíveis e nas declarações de modelo oficial, liquidas de comparticipações</t>
  </si>
  <si>
    <t xml:space="preserve">78º-C, nº 1 a) e d) </t>
  </si>
  <si>
    <t>dedução de 15% de despesas de saude com seguros de saude do agregado familiar</t>
  </si>
  <si>
    <t xml:space="preserve">78º-C, nº 1 b) </t>
  </si>
  <si>
    <t>dedução de 30% de despesas de formação e educação que constem de faturas e recibos enquadradas nos setores elegíveis e nas declarações de modelo oficial</t>
  </si>
  <si>
    <t xml:space="preserve">78º-D, nº 1 </t>
  </si>
  <si>
    <t>dedução de 15% das rendas, líquidas de subsídios, para fins de habitação permanente referentes a contratos de arrendamento celebrados ao abrigo do RAU ou do NRAU</t>
  </si>
  <si>
    <t xml:space="preserve">78º-E, nº 1 a) </t>
  </si>
  <si>
    <t>dedução de 15% dos juros de dívidas, por contratos celebrados até 31-12-2011, incluindo com coooperativas, contraídas com a aquisição, construção ou beneficiação de imóveis para habitação própria e permanente  ou para o arrendamento para habitação permanente do arrendatário</t>
  </si>
  <si>
    <t xml:space="preserve">78º-E, nº 1 b) e c) </t>
  </si>
  <si>
    <t>dedução de 15% rendas por contrato de locação financeira celebrado até 31-12-2011 relativo a imóveis para habitação própria e permanente na parte que não constituam amortização de capital</t>
  </si>
  <si>
    <t>78º-E, nº 1 d)</t>
  </si>
  <si>
    <t>crédito de imposto por dupla tributação jurídica internacional por rendimentos de qualquer categoria auferidos no estrangeiro</t>
  </si>
  <si>
    <t xml:space="preserve">81º, nº 1 </t>
  </si>
  <si>
    <t>crédito de imposto por rendimentos obtidos no estrangeiro, quando existir convenção para eliminar a dupla tributação</t>
  </si>
  <si>
    <t xml:space="preserve">81º, nº 2 </t>
  </si>
  <si>
    <t>Aplicação do metodo da isenção com progressividade aos rendimentos obtidos no estrangeiro por força da aplicação de convenção para eliminar a dupla tributação</t>
  </si>
  <si>
    <t xml:space="preserve">81º, nº 9 </t>
  </si>
  <si>
    <t>dedução de 20% das pensões de alimentos pagas</t>
  </si>
  <si>
    <t xml:space="preserve">83º-A </t>
  </si>
  <si>
    <t>01-01-2012</t>
  </si>
  <si>
    <t>dedução de 25% dos encargos com lares</t>
  </si>
  <si>
    <t xml:space="preserve">84º, nº 1 </t>
  </si>
  <si>
    <t>consideração apenas em 50% da diferença positiva entre as mais-valias e as menos-valias realizadas no âmbito da categoria B no regime da contabilidade organizada, quando o valor de realização seja reinvestido em novos ativos fixos tangíveis, biológicos que não sejam consumíveis ou em propriedades de investimento afectos à exploração</t>
  </si>
  <si>
    <t xml:space="preserve">48º, nº 1 </t>
  </si>
  <si>
    <t>Rendimentos de unidades de participação em fundos de investimento imobiliário e de participações sociais em sociedades de investimento imobiliário por não residentes</t>
  </si>
  <si>
    <t xml:space="preserve">22º-A, nº 1 c) </t>
  </si>
  <si>
    <t>Rendimentos de unidades de participação em fundos de investimento mobiliário ou de participações sociais em sociedades de investimento mobiliário, incluindo mais-valias, por não residentes</t>
  </si>
  <si>
    <t>22º-A, nº 1 d)</t>
  </si>
  <si>
    <t>Isenção de IRS dos rendimentos de unidades de participação nos fundos de capital de risco</t>
  </si>
  <si>
    <t xml:space="preserve">23º, nº 2 </t>
  </si>
  <si>
    <t>dedução de 50% dos rendimentos de dividendos, nos termos da dupla tributação económica, respeitantes a unidades de participação em fundos de capital de risco, quando os englobem, nos termos e condições previstos no artigo 40.º-A do CIRS</t>
  </si>
  <si>
    <t xml:space="preserve">23º, nº 6 </t>
  </si>
  <si>
    <t>tributação à taxa especial de 10% do saldo positivo entre as mais-valias e as menos-valias resultantes da alienação de unidades de participação em fundos de capital de risco, desde que observadas determinadas condições</t>
  </si>
  <si>
    <t xml:space="preserve">23º, nº 7 </t>
  </si>
  <si>
    <t>Rendimentos de unidades de participação nos fundos de investimento imobiliário afeto à exploração de recursos florestais</t>
  </si>
  <si>
    <t xml:space="preserve">24º, nº 2 </t>
  </si>
  <si>
    <t>Rendimentos de dividendos, nos termos do regime da dupla tributação económica, respeitantes a unidades de participação em fundos de investimento imobiliario afeto à exploração de recursos florestais, quando englobados</t>
  </si>
  <si>
    <t xml:space="preserve">24º, nº 6 </t>
  </si>
  <si>
    <t>Saldo positivo entre mais-valias e menos-valias resultantes da alienação de unidades de participação em fundos de investimento imobiliário afeto à exploração de recursos florestais</t>
  </si>
  <si>
    <t xml:space="preserve">24º, nº 7 </t>
  </si>
  <si>
    <t>Rendimento de certificados de depósito e de depósitos bancários a prazo, que não sejam negociáveis, quando a data de vencimento ocorrer após 5 anos e após 8 anos a contar da data da emissão ou da constituição</t>
  </si>
  <si>
    <t xml:space="preserve">25º </t>
  </si>
  <si>
    <t>Mais-valias realizadas com a transmissão onerosa de partes sociais, outros valores mobiliarios, warrants autónomos e instrumentos financeiros derivados por não residente</t>
  </si>
  <si>
    <t xml:space="preserve">27º, nº 1 </t>
  </si>
  <si>
    <t>isenção dos juros de capitais provenientes do estrangeiro representativos de contratos de empréstimo Schuldscheindarlehen celebrados pelo IGCP, EPE, desde que o credor seja um não residente sem estabelecimento estável em território português ao qual o empréstimo seja imputado (categoria E)</t>
  </si>
  <si>
    <t xml:space="preserve">32º-B </t>
  </si>
  <si>
    <t>Dedução relativa aos dividendos, nos termos do artº 40º-A do CIRS, respeitantes a unidades de participação nos fundos de investimento referidos no nº 1 do artº 71º do EBF, quando seja feito o englobamento dos rendimentos distribuídos</t>
  </si>
  <si>
    <t xml:space="preserve">71º, nº 12 </t>
  </si>
  <si>
    <t>Quantias dispendidas com a valorização profissional de Juízes</t>
  </si>
  <si>
    <t xml:space="preserve">17º, nº 1 i)                       </t>
  </si>
  <si>
    <t xml:space="preserve"> Lei 21/85</t>
  </si>
  <si>
    <t>Rendimentos respeitantes a unidades de participação nos Fundos de Investimento Imobiliário para Arrendamento Habitacional (FIIAH)</t>
  </si>
  <si>
    <t xml:space="preserve">8º, nº 2 </t>
  </si>
  <si>
    <t>Lei 64-A/2008 (Artº 102º)</t>
  </si>
  <si>
    <t>Mais-valias resultantes da transmissão de imóveis destinados à habitação própria a favor dos FIIAH, que ocorra por força da conversão do direito de propriedade desses imóveis num direito de arrendamento</t>
  </si>
  <si>
    <t>8º, nº 3</t>
  </si>
  <si>
    <t>Importâncias suportadas pelos arrendatários dos imóveis dos FIIAH em resultado da conversão de um direito de propriedade de um imóvel num direito de arrendamento</t>
  </si>
  <si>
    <t xml:space="preserve">8º, nº 5 </t>
  </si>
  <si>
    <t>isenção de IRS dos juros decorrentes de contratos de empréstimo celebrados pelo IGCP,E.P.E., em nome e em representação da República portuguesa, sob a forma de obrigações renminbi colocadas no mercado doméstico de dívida da república Popular da China</t>
  </si>
  <si>
    <t xml:space="preserve">315.º </t>
  </si>
  <si>
    <t>Lei n.º 71/2018, de 31/12</t>
  </si>
  <si>
    <t>Rendimentos considerados obtidos em território português, de valores mobiliários, obtidos por não residentes</t>
  </si>
  <si>
    <t xml:space="preserve">4º e 5º                    </t>
  </si>
  <si>
    <t xml:space="preserve"> DL 193/2005</t>
  </si>
  <si>
    <t>Contagem de Designação</t>
  </si>
  <si>
    <t>Apoio ao desenvolvimento da indústria agro-alimentar</t>
  </si>
  <si>
    <t>Apoio à gestão da dívida pública</t>
  </si>
  <si>
    <t>Promover a marinha mercante nacional através do aumento e modernização da sua frota</t>
  </si>
  <si>
    <t>Incentivo ao desenvolvimento das regiões autónomas</t>
  </si>
  <si>
    <t>Desenvolver e modernizar a rede pública de escolas</t>
  </si>
  <si>
    <t>Promover o turismo de jogo</t>
  </si>
  <si>
    <t>Promover a proteção face ao risco</t>
  </si>
  <si>
    <t>Não onerar a gestão do património familiar</t>
  </si>
  <si>
    <t>Promoção das funções de proteção social e de utilidade pública realizadas por organismos públicos e/ou privados</t>
  </si>
  <si>
    <t>Promoção dos transportes públicos</t>
  </si>
  <si>
    <t>Veículos que, embora permaneçam em território nacional por um período superior a 183 dias, se encontrem matriculados em outro Estado membro e preencham os requisitos exigíveis para beneficiar do regime de admissão temporária para missões, estágios, estudos e trabalho transfronteiriço</t>
  </si>
  <si>
    <t>Produtos que se destinem a ser expedidos ou exportados</t>
  </si>
  <si>
    <t>6º, nº 1 e)</t>
  </si>
  <si>
    <t>Produtos que se destinem a ser consumidos como abastecimento em embarcações ou aviões a partir de portos ou aeroportos nacionais e fora do espaço fiscal português</t>
  </si>
  <si>
    <t>6º, nº 1 f)</t>
  </si>
  <si>
    <t>DF.3.D.002</t>
  </si>
  <si>
    <t>Pequenas remessas sem valor comercial e as mercadorias contidas na bagagem pessoal dos viajantes procedentes de Estado não membro da União Europeia</t>
  </si>
  <si>
    <t>6º, nº 7</t>
  </si>
  <si>
    <t>Produtos vendidos em lojas francas ou a bordo de um navio ou aeronave desde que sejam transportados na bagagem pessoal de passageiros que viajem para um país terceiro, efetuando um voo ou travessia marítima</t>
  </si>
  <si>
    <t>6º-A, nº 1</t>
  </si>
  <si>
    <t>Prestações de serviços efetuadas no exercício das profissões de médico, odontologista, parteiro, enfermeiro e outras profissões paramédicas</t>
  </si>
  <si>
    <t>9º, nº 1</t>
  </si>
  <si>
    <t>Prestações de serviços médicos e sanitários efetuadas por estabelecimentos hospitalares, clínicas, dispensários e similares</t>
  </si>
  <si>
    <t>9º, nº 2</t>
  </si>
  <si>
    <t>Prestações de serviços efetuados no exercício da atividade de protésicos dentários bem como as transmissões de próteses dentárias efetuadas por dentistas e protésicos dentários</t>
  </si>
  <si>
    <t>9º, nº3</t>
  </si>
  <si>
    <t>Transmissões de orgãos, sangue e leite humanos</t>
  </si>
  <si>
    <t>9º, nº 4</t>
  </si>
  <si>
    <t>Transporte de doentes ou feridos em ambulâncias</t>
  </si>
  <si>
    <t>9º, nº 5</t>
  </si>
  <si>
    <t>Transmissão de bens e as prestações de serviços ligadas à segurança e assistência sociais efetuadas pelo sistema de segurança social, incluindo as IPSS</t>
  </si>
  <si>
    <t>9º, nº 6</t>
  </si>
  <si>
    <t>Transmissão de bens e as prestações de serviços efetuadas por creches, lares residenciais, casas de trabalho, centros de inválidos e deficientes, lares de idosos, centros de dia, colónias de férias, pertenecentes ao estado ou IPSS ou cuja utilidade seja reconhecida</t>
  </si>
  <si>
    <t>9º, nº 7</t>
  </si>
  <si>
    <t>Prestações de serviços efetuadas por organismos sem finalidade lucrativa que explorem estabelecimentos destinados à prática de atividades artísticas, desportivas, recreativas e de educação fisica</t>
  </si>
  <si>
    <t>9º, nº 8</t>
  </si>
  <si>
    <t>Transmissão de bens e as prestações de serviços que tenham por objeto o ensino</t>
  </si>
  <si>
    <t>9º, nº 9</t>
  </si>
  <si>
    <t>Transmissão de bens e as prestações de serviços que tenham por objeto a formação profissional</t>
  </si>
  <si>
    <t>9º, nº 10</t>
  </si>
  <si>
    <t>Prestações de serviços que consistam em lições ministradas a título pessoal sobre matérias do ensino escolar ou superior</t>
  </si>
  <si>
    <t>9º, nº 11</t>
  </si>
  <si>
    <t>Transmissão de bens e as prestações de serviços que tenham por objeto livros, musica, discos, bandas magnéticas e outros suportes de cultura, efetuados por organismos sem finalidade lucrativa</t>
  </si>
  <si>
    <t>9º, nº 12</t>
  </si>
  <si>
    <t>Transmissão de bens e as prestações de serviços que tenham por objeto a visita a bibliotecas, museus, monumentos, parques, pertencentes ao estado, organismos sem finalidade lucrativa</t>
  </si>
  <si>
    <t>9º, nº 13</t>
  </si>
  <si>
    <t>Transmissão de bens e as prestações de serviços efetuadas por pessoas de direito publico e sem finalidade lucrativa, relativas a congressos, colóquios, conferências, seminários, cursos de natureza científica, cultural, educativa ou técnica</t>
  </si>
  <si>
    <t>9º, nº 14</t>
  </si>
  <si>
    <t>Cedência de pessoal por instituições religiosas ou filosóficas</t>
  </si>
  <si>
    <t xml:space="preserve"> 9º, nº 18</t>
  </si>
  <si>
    <t>Transmissão de bens e prestações de serviços efetuadas no interesse coletivo dos seus associados por organismos sem finalidade lucrativa que prossigam objetivos de natureza política, sindical, religiosa, recreativa, desportiva, cultural ou civica</t>
  </si>
  <si>
    <t xml:space="preserve"> 9º, nº 19</t>
  </si>
  <si>
    <t>Transmissões de bens e prestações de serviços efetuadas por entidades cujas atividades habituais se encontrem isentas, aquando de manifestações ocasionais destinadas à angariação de fundos em seu proveito exclusivo</t>
  </si>
  <si>
    <t xml:space="preserve"> 9º, nº 20</t>
  </si>
  <si>
    <t>Prestações de serviços fornecidas aos seus membros por grupos autónomos de pessoas que exerçam uma atividade isenta</t>
  </si>
  <si>
    <t xml:space="preserve"> 9º, nº 21</t>
  </si>
  <si>
    <t>Transmissões de bens e as prestações de serviços efetuadas pelos serviços públicos postais</t>
  </si>
  <si>
    <t xml:space="preserve"> 9º, nº 23</t>
  </si>
  <si>
    <t>Importação de bens de abastecimento que sejam consumidos ou se encontrem a bordo das embarcações que efetuem navegação marítima internacional ou de aviões que efetuem navegação aérea internacional</t>
  </si>
  <si>
    <t>13º, nº 1 d)</t>
  </si>
  <si>
    <t>Importações efetuadas por armadores de navios do produto da pesca resultante das capturas por ele efetuadas que não tenha sido objeto de operações de transformação</t>
  </si>
  <si>
    <t>13º, nº 1 e)</t>
  </si>
  <si>
    <t>Prestações de serviços conexas com a importação cujo valor esteja incluído no valor tributável das importações de bens a que se refiram</t>
  </si>
  <si>
    <t>13º, nº 1 f)</t>
  </si>
  <si>
    <t>DF.3.B.007</t>
  </si>
  <si>
    <t>A reimportação de bens no estado em que foram exportados, por parte de quem os exportou, e que beneficiem de franquia aduaneira</t>
  </si>
  <si>
    <t>13º, nº 1 g)</t>
  </si>
  <si>
    <t>DF.3.B.008</t>
  </si>
  <si>
    <t>Importações de ouro efetuadas pelo Banco de Portugal</t>
  </si>
  <si>
    <t>13º, nº 1 h)</t>
  </si>
  <si>
    <t>DF.3.B.009</t>
  </si>
  <si>
    <t>Importações de gás, eletricidade e de calor ou de frio</t>
  </si>
  <si>
    <t>13º, nº 1 i)</t>
  </si>
  <si>
    <t>Transmissões de bens de abastecimento postos a bordo das embarcações afetas à navegação marítima em alto mar e que assegurem o transporte remunerado de passageiros ou o exercício de uma atividade comercial, industrial ou de pesca</t>
  </si>
  <si>
    <t>14º, nº 1 d)</t>
  </si>
  <si>
    <t>Transmissões e outras operações sobre embarcações incluindo objetos nele incorporados ou que sejam utilizados para a sua exploração</t>
  </si>
  <si>
    <t>14º, nº 1 f)</t>
  </si>
  <si>
    <t>Transmissões e outras operações sobre aeronaves utilizadas pelas companhias de navegação aérea que se dediquem principalmente ao tráfego internacional, incluindo objetos nele incorporados ou que sejam utilizados para a sua exploração</t>
  </si>
  <si>
    <t>14º, nº 1 g)</t>
  </si>
  <si>
    <t>Transmissões de bens de abastecimento postos a bordo das aeronaves</t>
  </si>
  <si>
    <t>14º, nº 1 h)</t>
  </si>
  <si>
    <t>Prestações de serviços efetuadas com vista às necessidades diretas das embarcações e aeronaves referidas nas alíneas f) e g) e da respetiva carga</t>
  </si>
  <si>
    <t>14º, nº 1 j)</t>
  </si>
  <si>
    <t>Prestações de serviços, incluindo os transportes e as operações acessórias que estejam relacionadas com o regime de transito comunitário externo, interno, a exportação de bens, a importação temporária e a que se refere o nº 1 do artº 15º</t>
  </si>
  <si>
    <t>14º, nº 1 p)</t>
  </si>
  <si>
    <t>Prestações de serviços que se relacionem com a expedição ou transporte de bens destinados a outros Estados membros, quando o adquirente seja sujeito passivo do imposto</t>
  </si>
  <si>
    <t>14º, nº 1 q)</t>
  </si>
  <si>
    <t>Transporte de pessoas provenientes ou com destino ao estrangeiro</t>
  </si>
  <si>
    <t>Prestações de serviços realizadas por intermediários que atuam em nome e por conta de outrem, quando intervenham em operações isentas ou realizadas fora da UE</t>
  </si>
  <si>
    <t>14º, nº 1 s)</t>
  </si>
  <si>
    <t>Transporte de mercadorias entre as ilhas que compõem as Regiões Autónomas dos Açores e da Madeira e qualquer outro Estado membro, e vice-versa</t>
  </si>
  <si>
    <t>Transmissões para o Banco de Portugal de ouro em barra ou em outras formas não trabalhadas</t>
  </si>
  <si>
    <t>14º, nº 1 u)</t>
  </si>
  <si>
    <t>93º, nº 1 e 3 a) e c)</t>
  </si>
  <si>
    <t>60º, nº 1 b)</t>
  </si>
  <si>
    <t>Prestações de serviços efetuadas aos respetivos promotores por atores, chefes de orquestra, músicos e outros artistas, desportistas e artistas tauromáquicos</t>
  </si>
  <si>
    <t>Eletricidade produzida a bordo de embarcações</t>
  </si>
  <si>
    <t>89º, nº 2 b)</t>
  </si>
  <si>
    <t>DF.3.E.002</t>
  </si>
  <si>
    <t>Assuntos Económicos | Poupança</t>
  </si>
  <si>
    <t xml:space="preserve">Benefício fiscal visando estimular o sindicalismo para um melhor relacionamento laboral na atividade económica.                        </t>
  </si>
  <si>
    <t>Benefício fiscal ao regresso de ex-residentes, incentivando a migração de pessoas ainda no ativo no mercado de trabalho para Portugal.</t>
  </si>
  <si>
    <t xml:space="preserve"> Incentivo à poupança de longo prazo visando a proteção social na reforma / velhice.</t>
  </si>
  <si>
    <t xml:space="preserve">Benefício fiscal visando estimular o sindicalismo para um melhor relacionamento laboral na atividade económica.                    </t>
  </si>
  <si>
    <t>Proteção social dos rendimentos do trabalho e de pensões auferidos por pessoas com deficiência fiscalmente relevante.</t>
  </si>
  <si>
    <t>Incentivo para indução ao cumprimento voluntário dos agentes económicos para a emissão de faturas</t>
  </si>
  <si>
    <t xml:space="preserve">Benefício fiscal à migração de pessoas para Portugal com capacidade para trazer elevado valor acrescentado à economia </t>
  </si>
  <si>
    <t>Incentivo à captação de de recursos humanos qualificados para o mercado português visando o desenvolvimento económico</t>
  </si>
  <si>
    <t>Proteção social de pessoas com deficiência fiscalmente relevante</t>
  </si>
  <si>
    <t xml:space="preserve"> Proteção social de pessoas com deficiência fiscalmente relevante</t>
  </si>
  <si>
    <t xml:space="preserve">Incentivo à criação de infraestruturas de apoio à Educação em benefício dos trabalhadores da empresa e seus familiares </t>
  </si>
  <si>
    <t>Incentivo ao associativismo empresarial</t>
  </si>
  <si>
    <t>Incentivo a regimes complementares de segurança social</t>
  </si>
  <si>
    <t>Incentivo à poupança em regime público de de capitalização</t>
  </si>
  <si>
    <t>Assuntos económicos | Criação de Emprego</t>
  </si>
  <si>
    <t xml:space="preserve"> Incentivo à criação de emprego</t>
  </si>
  <si>
    <t xml:space="preserve"> Incentivo à criação de parcerias de títulos de impacto social</t>
  </si>
  <si>
    <t>Incentivo à poupança visando a proteção social na reforma / velhice</t>
  </si>
  <si>
    <t xml:space="preserve"> Incentivo à poupança de longo prazo</t>
  </si>
  <si>
    <t>Incentivo à poupança de longo prazo</t>
  </si>
  <si>
    <t>Incentivo à poupança de longo prazo visando a proteção social na reforma / velhice</t>
  </si>
  <si>
    <t>Incentivo ao investimento informal em sociedades de potencial crescimento e de capital de risco.</t>
  </si>
  <si>
    <t>Observância das regras internacionais de soberania dos Estados</t>
  </si>
  <si>
    <t>Incentivo ao desenvolvimento da Defesa Nacional/EU</t>
  </si>
  <si>
    <t>Incentivo ao desenvolvimento e cooperação nas relações internacionais</t>
  </si>
  <si>
    <t>Incentivo ao Investimento de organizações internacionais de que Portugal faz parte</t>
  </si>
  <si>
    <t>Incentivo ao investimento em sociedades da rede nacional de Incubadoras</t>
  </si>
  <si>
    <t>Incentivo à recapitalização das empresas</t>
  </si>
  <si>
    <t>Incentivo ao investimento nas sociedades pelos próprios trabalhadores</t>
  </si>
  <si>
    <t>Incentivo e proteção á criação de natureza literária, artística e cientifíca</t>
  </si>
  <si>
    <t>Incentivo ao investimento em equipamentos - veículos - movidos com energias alternativas visando a proteção do ambiente</t>
  </si>
  <si>
    <t>Incentivo à utilização partilhada de meios de transporte visando a proteção do ambiente</t>
  </si>
  <si>
    <t>Incentivo  ao investimento em frotas de velocípedes visando a proteção do ambiente</t>
  </si>
  <si>
    <t>Incentivo à economia do setor sivílcola</t>
  </si>
  <si>
    <t>Incentivo ao investimento em Fundos Comuns em Zonas de Intervenção Florestal e incentivo ao desenvolvimento económico no sector da gestão florestal</t>
  </si>
  <si>
    <t>Incentivo à gestão de recursos florestais</t>
  </si>
  <si>
    <t>Incentivo no âmbito da atividade económica desenvolvida</t>
  </si>
  <si>
    <t>Incentivo à aquisição de ativos fixos tangíveis alimentados por energias renováveis</t>
  </si>
  <si>
    <t xml:space="preserve"> Incentivo ao mecenato para proteção social,  desenvolvimento ambiental, desportivo e educacional</t>
  </si>
  <si>
    <t xml:space="preserve"> Incentivo ao mecenato cultural</t>
  </si>
  <si>
    <t>Incentivo ao mecenato para proteção social,  do ambiente, desenvolvimento cultural recreativo, científico e educacional</t>
  </si>
  <si>
    <t>Benfício Fiscal ao mecenato de cariz religioso</t>
  </si>
  <si>
    <t>Incentivo à aquisição de combustível em Portugal, visando evitar fuga de imposto e neutralizar as condições de mercado no sector dos transportes de passageiros - táxis</t>
  </si>
  <si>
    <t>Incentivo à reabilitação urbana</t>
  </si>
  <si>
    <t xml:space="preserve">Incentivo à reabilitação de imóveis arrendados  </t>
  </si>
  <si>
    <t>Benefício fiscal para compensação de danos na atividade empresarial provocados por catástrofes naturais visando o reinvestimento</t>
  </si>
  <si>
    <t>Benefício fiscal destinada a facilitar a recuperação da atividade empresarial no âmbito de processos de insolvência</t>
  </si>
  <si>
    <t>Assuntos Económicos | Criação de Emprego</t>
  </si>
  <si>
    <t>Criação de emprego</t>
  </si>
  <si>
    <t>Promoção regional benefício fiscal para compensação da insulariedade</t>
  </si>
  <si>
    <t>Benefício que visa conferir tratamento recíproco ao concedido às empresas congéneres residentes nos Estados onde operam</t>
  </si>
  <si>
    <t>Apoio ao associativismo empresarial</t>
  </si>
  <si>
    <t>Promover a habitação própria permanente</t>
  </si>
  <si>
    <t>01-02-2000</t>
  </si>
  <si>
    <t>01-08-2010</t>
  </si>
  <si>
    <t>01-01-1986</t>
  </si>
  <si>
    <t>Dedução à Matéria Coletável</t>
  </si>
  <si>
    <t xml:space="preserve">Apoio à inovação e empreendedorismo na área social </t>
  </si>
  <si>
    <t>Apoio às entidades que prosseguem interesses da comunidade em geral, em substituição do Estado</t>
  </si>
  <si>
    <t>Proteção da infância</t>
  </si>
  <si>
    <t>Investigação e Desenvolvimento Empresarial</t>
  </si>
  <si>
    <t>Mercado de capitais</t>
  </si>
  <si>
    <t>Incentivo ao financiamento e realização de operações financeiras por parte de instituições de crédito residentes</t>
  </si>
  <si>
    <t>Facilitar a captação de depósitos por parte de instituição de crédito residentes</t>
  </si>
  <si>
    <t>Incentivo ao investimento em capital de risco</t>
  </si>
  <si>
    <t>Benefício que visa não entravar as operações financeiras com instituições de crédito residentes</t>
  </si>
  <si>
    <t>Desenvolvimento de regiões ultraperiféricas</t>
  </si>
  <si>
    <t>Incentivo à capitalização das empresas</t>
  </si>
  <si>
    <t xml:space="preserve">Desenvolvimento da marinha mercante nacional </t>
  </si>
  <si>
    <t>Interesse público relevante prosseguido por entidades certificadoras de vinhos de regiões demarcadas</t>
  </si>
  <si>
    <t xml:space="preserve">Isenção dos rendimentos que seriam passíveis de tributação nos termos do art.º 11.º do CIRC, dado o montante diminuto </t>
  </si>
  <si>
    <t>Promoção do investimento dos clubes desportivos</t>
  </si>
  <si>
    <t xml:space="preserve">Apoio às ordens profissionais, associações patronais e sindicatos, atendendo aos respetivos fins </t>
  </si>
  <si>
    <t>Incentivo à utilização de terrenos baldios em prol das comunidades locais</t>
  </si>
  <si>
    <t>Incentivo ao investimento em veículos movidos com energias alternativas visando a proteção do ambiente</t>
  </si>
  <si>
    <t>Incentivo ao investimento em fotas de velocípedes visando a proteção do ambiente</t>
  </si>
  <si>
    <t>Incentivo ao investimento em fundos comuns em zonas de intervenção florestal e incentivo ao desenvolvimento económico no setor da gestão florestal</t>
  </si>
  <si>
    <t>Interesse público da atividade desenvolvida por este tipo de entidades, no âmbito da gestão florestal</t>
  </si>
  <si>
    <t>Proteção do património histórico e cultural</t>
  </si>
  <si>
    <t>Incentivo ao mecenato científico</t>
  </si>
  <si>
    <t>Apoio ao setor cooperativo</t>
  </si>
  <si>
    <t>Estímulo à educação e formação no setor cooperativo</t>
  </si>
  <si>
    <t>Apoio ao setor de transportes de passageiros e mercadorias</t>
  </si>
  <si>
    <t xml:space="preserve">Apoio ao investimento no âmbito desportivo  </t>
  </si>
  <si>
    <t>Incentivo ao investimento produtivo de base regional (grandes projetos de investimento)</t>
  </si>
  <si>
    <t>Incentivo ao investimento regional</t>
  </si>
  <si>
    <t xml:space="preserve">Incentivo à retenção e investimento dos lucros obtidos pelas empresas </t>
  </si>
  <si>
    <t>Desenvolvimento do município</t>
  </si>
  <si>
    <t>Benefício fiscal destinado a facilitar a recuperação da atividade empresarial no âmbito de processos de insolvência</t>
  </si>
  <si>
    <t>Gestão de reservas estratégicas de petróleo</t>
  </si>
  <si>
    <t>Investimento em capital de risco</t>
  </si>
  <si>
    <t xml:space="preserve">Medida técnica que pretende atender, para efeitos de tributação, ao rendimento real efetivo auferido por serviços financeiros de entidades públicas </t>
  </si>
  <si>
    <t>Facilitar o financiamento do Estado, eliminando obstáculos à realização de operações financeiras</t>
  </si>
  <si>
    <t xml:space="preserve">Desoneração das operações de financiamento do Estado </t>
  </si>
  <si>
    <t>Compromissos assumidos internacionalmente pelo Estado Português</t>
  </si>
  <si>
    <t xml:space="preserve">Desoneração das operações de financiamento </t>
  </si>
  <si>
    <t>Apoio à atividade religiosa da Igreja Católica</t>
  </si>
  <si>
    <t>Apoio a atividades económicas</t>
  </si>
  <si>
    <t>Apoio à indústria farmacêutica</t>
  </si>
  <si>
    <t>Apoio ao desenvolvimento da indústria</t>
  </si>
  <si>
    <t>Aumento da eficácia na gestão florestal</t>
  </si>
  <si>
    <t>Apoio ao desenvolvimento da indústria aerea e/ou marítima</t>
  </si>
  <si>
    <t>Apoio ao desenvolvimento da indústria e produção hortícola</t>
  </si>
  <si>
    <t>Apoio ao desenvolvimento da ferrovia</t>
  </si>
  <si>
    <t>Apoio ao desenvolvimento das pequenas cervejeiras</t>
  </si>
  <si>
    <t>Promover o setor do turismo</t>
  </si>
  <si>
    <t>Apoio e incentivo à investigação e desenvolvimento</t>
  </si>
  <si>
    <t>Aumentar e desenvolver a cooperação nas relações internacionais</t>
  </si>
  <si>
    <t>Apoio aos serviços de saúde</t>
  </si>
  <si>
    <t>Apoio às familías numerosas</t>
  </si>
  <si>
    <t>Apoio às instituições de proteção social</t>
  </si>
  <si>
    <t>Apoio à atividade dos Bombeiros</t>
  </si>
  <si>
    <t>Apoio às instituições que zelam pela manutenção da segurança e ordem pública</t>
  </si>
  <si>
    <t>Desenvolver o setor agrícola</t>
  </si>
  <si>
    <t>Incentivo à indústria das auto caravanas</t>
  </si>
  <si>
    <t>Incentivo à manutenção do património automóvel, público, com significado histórico</t>
  </si>
  <si>
    <t>Incentivo à manutenção e conservação de veículos considerados para fins culturais</t>
  </si>
  <si>
    <t>Incentivarm a produção para consumo próprio</t>
  </si>
  <si>
    <t>Promoção do controlo de qualidade na produção industrial</t>
  </si>
  <si>
    <t>Apoio à reestruturação empresarial</t>
  </si>
  <si>
    <t>Incentivo à utilização de energias alternativas em veículos</t>
  </si>
  <si>
    <t>Incentivo à utilização de veículos com reduzidos impactos ambientais</t>
  </si>
  <si>
    <t>Incentivo às constituição de  contas poupança ordenado</t>
  </si>
  <si>
    <t>Aumentar o investimento</t>
  </si>
  <si>
    <t>Promover das zonas rurais</t>
  </si>
  <si>
    <t>Promover a habitação permanente</t>
  </si>
  <si>
    <t>Promover o investimento em valores mobiliários</t>
  </si>
  <si>
    <t>Incentivo ao cooperativismo</t>
  </si>
  <si>
    <t>Modernização da frota de táxis</t>
  </si>
  <si>
    <t xml:space="preserve"> Facilitar o funcionamento da democracia</t>
  </si>
  <si>
    <t>Proteção dos contribuintes mais vulneráveis</t>
  </si>
  <si>
    <t>Apoio à atividade de ensino da Universidade Católica Portuguesa</t>
  </si>
  <si>
    <t xml:space="preserve">Incentivo e apoio às escolas com transporte próprio </t>
  </si>
  <si>
    <t>Promover o ensino superior público</t>
  </si>
  <si>
    <t>Promoção de hábitos alimentares saudáveis</t>
  </si>
  <si>
    <t>Não onerar a atividade do Estado</t>
  </si>
  <si>
    <t>Promover a atividade seguradora</t>
  </si>
  <si>
    <t>Promoção das regiões autónomas</t>
  </si>
  <si>
    <t>Apoio ao setor vitivinícola</t>
  </si>
  <si>
    <t>Promover a autonomia local no que respeita a tributos próprios</t>
  </si>
  <si>
    <t>Proteção dos contribuintes económicamente mais vulneráveis</t>
  </si>
  <si>
    <t>Suspensão  do custo com veículos  a cargo do Estado</t>
  </si>
  <si>
    <t>Suspensão  do custo com veículos, temporariamente, a cargo do Estado</t>
  </si>
  <si>
    <t>Apoio às entidade regulatórias</t>
  </si>
  <si>
    <t>Desenvolvimento das atividades ligadas às artes e ao desporto</t>
  </si>
  <si>
    <t>Divulgação e dissiminação das obras de criação artística</t>
  </si>
  <si>
    <t>Apoio ao serviço postal universal</t>
  </si>
  <si>
    <t>Apoio às empresas relacionadas com as atividades funebres</t>
  </si>
  <si>
    <t>Promover a atividade financeira</t>
  </si>
  <si>
    <t>Promoção de fontes de energia alternativas</t>
  </si>
  <si>
    <t>Apoio ao desenvolvimento da indústria de trasnportes</t>
  </si>
  <si>
    <t>Apoio ao desenvolvimento do setor agrícola</t>
  </si>
  <si>
    <t>Modernização da frota de carros de aluguer e táxis</t>
  </si>
  <si>
    <t>Incentivo à locação de imóveis</t>
  </si>
  <si>
    <t>Apoio às atividades agrícolas</t>
  </si>
  <si>
    <t>Incentivo às actividadades culturais e recreativas sem fins lucrativos</t>
  </si>
  <si>
    <t>Promoção de um bom ambiente de trabalho</t>
  </si>
  <si>
    <t>Incentivo ao serviço de rádio e televisão pública sem cariz comercial</t>
  </si>
  <si>
    <t>Promoção do setor aero-espacial</t>
  </si>
  <si>
    <t>Apoio ao sujeitos passivos com  rendimentos anuais até 10000€</t>
  </si>
  <si>
    <t>Aumento das atividades de mecenato</t>
  </si>
  <si>
    <t>Apoio às comunidades religiosas</t>
  </si>
  <si>
    <t>Facilitar a obtenção de financiamento externo e a locação de equipamentos importados, cujos devedores sejam organismos públicos ou empresas que prestem serviços públicos</t>
  </si>
  <si>
    <t>Isenção das remunerações dos tripulantes dos navios da zona franca da Madeira e da Ilha de Santa Maria</t>
  </si>
  <si>
    <t>Isenção de lucros colocados à disposição dos sócios das sociedades licenciadas para operar na Zona Franca da Madeira que beneficiem do regime do artº 36º-A do EBF</t>
  </si>
  <si>
    <t>Isenção dos rendimentos de juros, abonos ou adiantamentos de capital feitos pelos sócios às sociedades licenciadas para operar na Zona Franca da Madeira</t>
  </si>
  <si>
    <t>Na elaboração da listagem dos benefícios fiscais no âmbito do IRC foram seguidos os seguintes critérios:</t>
  </si>
  <si>
    <t>Data de entrada em vigor</t>
  </si>
  <si>
    <t>1 - Relativamente aos benefícios que tenham sofrido sucessivas prorrogações e que ainda se mantenham em vigor, considerou-se a data do início da sua vigência. Relativamente aos benefícios que se traduzam numa isenção total ou parcial de lucros, considerou-se a data do início do período de tributação (1 de janeiro).</t>
  </si>
  <si>
    <t>2 - Nos casos em que o benefício não esteve em vigor de forma continuada, considerou-se a última data em que reiniciou a sua aplicação, tendo sido já consideradas as alterações introduzidas pela Lei n.º 71/2018, de 31 de dezembro (OE para 2019).</t>
  </si>
  <si>
    <t>Data de caducidade</t>
  </si>
  <si>
    <t>Na mesma linha de raciocínio do entendimento sancionado pelo Despacho n.º 103/2017-XXI, de 31 de março, do SEAF, considerou-se que o prazo de caducidade previsto no n.º 1 do art.º 3.º do EBF se reiniciou quando ocorreram as últimas alterações aos artigos que consagram os benefícios fiscais.</t>
  </si>
  <si>
    <t>Zona franca</t>
  </si>
  <si>
    <t>Os benefícios fiscais que operam no âmbito da zona franca foram agrupados por tipo de despesa fiscal.</t>
  </si>
  <si>
    <t>Criação de Emprego</t>
  </si>
  <si>
    <t>Tributação autónoma dos veículos movidos exclusivamente a energia elétrica</t>
  </si>
  <si>
    <t xml:space="preserve">88.º, n.º 3 </t>
  </si>
  <si>
    <t xml:space="preserve">88.º, n.º 17 </t>
  </si>
  <si>
    <t>Tributação autónoma de viaturas ligeiras de passageiros movidas a GPL ou GNV</t>
  </si>
  <si>
    <t xml:space="preserve">88.º, n.º 18 </t>
  </si>
  <si>
    <t>88.º, n.º 3</t>
  </si>
  <si>
    <t>88.º, n.º 17</t>
  </si>
  <si>
    <t>88.º, n.º 18</t>
  </si>
  <si>
    <t/>
  </si>
  <si>
    <t>CT.9</t>
  </si>
  <si>
    <t>Outro</t>
  </si>
  <si>
    <t>OE 2019</t>
  </si>
  <si>
    <t>n.q</t>
  </si>
  <si>
    <t>n.d.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</si>
  <si>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</si>
  <si>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</si>
  <si>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</si>
  <si>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</si>
  <si>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</si>
  <si>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</si>
  <si>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</si>
  <si>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</si>
  <si>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</si>
  <si>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</si>
  <si>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</si>
  <si>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</si>
  <si>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</si>
  <si>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</si>
  <si>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</si>
  <si>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</si>
  <si>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</si>
  <si>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</si>
  <si>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</si>
  <si>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</si>
  <si>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</si>
  <si>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</si>
  <si>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</si>
  <si>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</si>
  <si>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</si>
  <si>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</si>
  <si>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</si>
  <si>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</si>
  <si>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</si>
  <si>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</si>
  <si>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</si>
  <si>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</si>
  <si>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</si>
  <si>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</si>
  <si>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</si>
  <si>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</si>
  <si>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</si>
  <si>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</si>
  <si>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</si>
  <si>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</si>
  <si>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</si>
  <si>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</si>
  <si>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</si>
  <si>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</si>
  <si>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</si>
  <si>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</si>
  <si>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</si>
  <si>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</si>
  <si>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</si>
  <si>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</si>
  <si>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</si>
  <si>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</si>
  <si>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</si>
  <si>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</si>
  <si>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</si>
  <si>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</si>
  <si>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</si>
  <si>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</si>
  <si>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</si>
  <si>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</si>
  <si>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</si>
  <si>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</si>
  <si>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</si>
  <si>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</si>
  <si>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</si>
  <si>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</si>
  <si>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</si>
  <si>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</si>
  <si>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</si>
  <si>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</si>
  <si>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</si>
  <si>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</si>
  <si>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</si>
  <si>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</si>
  <si>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</si>
  <si>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</si>
  <si>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</si>
  <si>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</si>
  <si>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</si>
  <si>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</si>
  <si>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</si>
  <si>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</si>
  <si>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</si>
  <si>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</si>
  <si>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Notas</t>
  </si>
  <si>
    <t>Exclusão de tributação dos ganhos provenientes da transmissão onerosa de imóveis destinados a habitação própria e permanente do sujeito passivo ou do seu agregado familiar quando o valor de realização seja utilizado para aquisição de (i) contrato de seguro; (ii) adesão individual a um Fundo de pensões Aberto; ou, (iii) de contribuição para regime público de capitalização</t>
  </si>
  <si>
    <t>Dedução das quotizações sindicais (na categoria A), na parte em que não constituam contrapartida de benefícios sociais, com limite e majoradas em 50%</t>
  </si>
  <si>
    <t>OE 2018</t>
  </si>
  <si>
    <t>Campo Novo Mod. 3 - 2019</t>
  </si>
  <si>
    <t>Apuramento a partir do ano fiscal 2019</t>
  </si>
  <si>
    <r>
      <t xml:space="preserve">Tributação autónoma de viaturas ligeiras de passageiros híbridas </t>
    </r>
    <r>
      <rPr>
        <i/>
        <sz val="8"/>
        <rFont val="Arial"/>
        <family val="2"/>
      </rPr>
      <t>plug-in</t>
    </r>
  </si>
  <si>
    <t>Rótulos de Linha</t>
  </si>
  <si>
    <t>Total Geral</t>
  </si>
  <si>
    <t>(em branco)</t>
  </si>
  <si>
    <t>Diferimento da Tributação</t>
  </si>
  <si>
    <t>Redução de Taxa</t>
  </si>
  <si>
    <t>Código2</t>
  </si>
  <si>
    <t>Descrição3</t>
  </si>
  <si>
    <t>Valor
(Milhões de Euros) 4</t>
  </si>
  <si>
    <t>Valor
(Milhões de Euros) 5</t>
  </si>
  <si>
    <t>Valor
(Milhões de Euros) 6</t>
  </si>
  <si>
    <t>Valor
(Milhões de Euros) 7</t>
  </si>
  <si>
    <t>Valor
(Milhões de Euros)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</si>
</sst>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15" x14ac:knownFonts="1">
    <font>
      <sz val="11"/>
      <color theme="1"/>
      <name val="Calibri"/>
      <family val="2"/>
      <scheme val="minor"/>
    </font>
    <font>
      <b/>
      <sz val="8"/>
      <color theme="1"/>
      <name val="Calibri"/>
      <family val="2"/>
      <scheme val="minor"/>
    </font>
    <font>
      <b/>
      <sz val="8"/>
      <color theme="1"/>
      <name val="Arial"/>
      <family val="2"/>
    </font>
    <font>
      <b/>
      <sz val="8"/>
      <name val="Arial"/>
      <family val="2"/>
    </font>
    <font>
      <b/>
      <sz val="8"/>
      <color theme="0"/>
      <name val="Arial"/>
      <family val="2"/>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b/>
      <sz val="11"/>
      <color theme="0"/>
      <name val="Arial"/>
      <family val="2"/>
    </font>
    <font>
      <b/>
      <sz val="11"/>
      <color theme="1"/>
      <name val="Calibri"/>
      <family val="2"/>
      <scheme val="minor"/>
    </font>
    <font>
      <sz val="8"/>
      <name val="Arial"/>
      <family val="2"/>
    </font>
    <font>
      <sz val="11"/>
      <name val="Calibri"/>
      <family val="2"/>
      <scheme val="minor"/>
    </font>
    <font>
      <i/>
      <sz val="8"/>
      <name val="Arial"/>
      <family val="2"/>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theme="8" tint="0.79998168889431442"/>
      </patternFill>
    </fill>
    <fill>
      <patternFill patternType="solid">
        <fgColor theme="4" tint="0.79998168889431442"/>
        <bgColor theme="4" tint="0.79998168889431442"/>
      </patternFill>
    </fill>
  </fills>
  <borders count="17">
    <border>
      <left/>
      <right/>
      <top/>
      <bottom/>
      <diagonal/>
    </border>
    <border>
      <left/>
      <right/>
      <top style="dotted">
        <color auto="1"/>
      </top>
      <bottom/>
      <diagonal/>
    </border>
    <border>
      <left/>
      <right style="dotted">
        <color auto="1"/>
      </right>
      <top style="dotted">
        <color auto="1"/>
      </top>
      <bottom/>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style="dotted">
        <color auto="1"/>
      </left>
      <right style="dotted">
        <color auto="1"/>
      </right>
      <top/>
      <bottom style="dotted">
        <color auto="1"/>
      </bottom>
      <diagonal/>
    </border>
    <border>
      <left style="dotted">
        <color auto="1"/>
      </left>
      <right style="dotted">
        <color auto="1"/>
      </right>
      <top style="dotted">
        <color auto="1"/>
      </top>
      <bottom/>
      <diagonal/>
    </border>
    <border>
      <left style="thin">
        <color theme="4" tint="0.39997558519241921"/>
      </left>
      <right/>
      <top style="thin">
        <color theme="4" tint="0.39997558519241921"/>
      </top>
      <bottom/>
      <diagonal/>
    </border>
    <border>
      <left style="dotted">
        <color auto="1"/>
      </left>
      <right/>
      <top style="thin">
        <color theme="4" tint="0.39997558519241921"/>
      </top>
      <bottom/>
      <diagonal/>
    </border>
    <border>
      <left style="dotted">
        <color auto="1"/>
      </left>
      <right/>
      <top style="thin">
        <color theme="8" tint="0.39997558519241921"/>
      </top>
      <bottom/>
      <diagonal/>
    </border>
    <border>
      <left/>
      <right/>
      <top style="thin">
        <color theme="4" tint="0.39997558519241921"/>
      </top>
      <bottom/>
      <diagonal/>
    </border>
    <border>
      <left style="dotted">
        <color auto="1"/>
      </left>
      <right/>
      <top style="thin">
        <color theme="8" tint="0.39997558519241921"/>
      </top>
      <bottom style="thin">
        <color theme="8" tint="0.39997558519241921"/>
      </bottom>
      <diagonal/>
    </border>
    <border>
      <left style="dotted">
        <color auto="1"/>
      </left>
      <right/>
      <top style="dotted">
        <color auto="1"/>
      </top>
      <bottom style="thin">
        <color theme="4" tint="0.39997558519241921"/>
      </bottom>
      <diagonal/>
    </border>
    <border>
      <left style="dotted">
        <color auto="1"/>
      </left>
      <right style="dotted">
        <color auto="1"/>
      </right>
      <top/>
      <bottom/>
      <diagonal/>
    </border>
    <border>
      <left/>
      <right/>
      <top style="thin">
        <color theme="8" tint="0.39997558519241921"/>
      </top>
      <bottom/>
      <diagonal/>
    </border>
    <border>
      <left style="dotted">
        <color auto="1"/>
      </left>
      <right/>
      <top/>
      <bottom style="dotted">
        <color auto="1"/>
      </bottom>
      <diagonal/>
    </border>
  </borders>
  <cellStyleXfs count="2">
    <xf numFmtId="0" fontId="0" fillId="0" borderId="0"/>
    <xf numFmtId="0" fontId="5" fillId="0" borderId="0"/>
  </cellStyleXfs>
  <cellXfs count="112">
    <xf numFmtId="0" fontId="0" fillId="0" borderId="0" xfId="0"/>
    <xf numFmtId="0" fontId="1" fillId="0" borderId="0" xfId="0" applyFont="1" applyBorder="1"/>
    <xf numFmtId="0" fontId="2" fillId="2" borderId="0" xfId="0" applyFont="1" applyFill="1" applyBorder="1" applyAlignment="1">
      <alignment horizontal="left" vertical="center" indent="1"/>
    </xf>
    <xf numFmtId="0" fontId="0" fillId="0" borderId="0" xfId="0" pivotButton="1"/>
    <xf numFmtId="0" fontId="0" fillId="0" borderId="0" xfId="0" applyAlignment="1">
      <alignment horizontal="left"/>
    </xf>
    <xf numFmtId="0" fontId="0" fillId="0" borderId="0" xfId="0" applyNumberFormat="1"/>
    <xf numFmtId="0" fontId="0" fillId="0" borderId="0" xfId="0" applyFont="1"/>
    <xf numFmtId="0" fontId="0" fillId="0" borderId="0" xfId="0" applyFill="1"/>
    <xf numFmtId="0" fontId="0" fillId="0" borderId="0" xfId="0" applyBorder="1"/>
    <xf numFmtId="0" fontId="11" fillId="0" borderId="0" xfId="0" applyFont="1" applyBorder="1"/>
    <xf numFmtId="0" fontId="0" fillId="0" borderId="0" xfId="0" applyBorder="1" applyAlignment="1">
      <alignment horizontal="left"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0" borderId="0" xfId="0" applyFont="1" applyAlignment="1">
      <alignment horizontal="center"/>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3" xfId="0" applyFont="1" applyFill="1" applyBorder="1" applyAlignment="1">
      <alignment horizontal="left" vertical="center" wrapText="1" indent="1"/>
    </xf>
    <xf numFmtId="0" fontId="12" fillId="5" borderId="3" xfId="0" applyFont="1" applyFill="1" applyBorder="1" applyAlignment="1">
      <alignment horizontal="center" vertical="center" wrapText="1"/>
    </xf>
    <xf numFmtId="164" fontId="12" fillId="5" borderId="3" xfId="0" applyNumberFormat="1" applyFont="1" applyFill="1" applyBorder="1" applyAlignment="1">
      <alignment horizontal="center" vertical="center" wrapText="1"/>
    </xf>
    <xf numFmtId="2" fontId="12" fillId="5" borderId="3" xfId="0" applyNumberFormat="1" applyFont="1" applyFill="1" applyBorder="1" applyAlignment="1">
      <alignment horizontal="center" vertical="center"/>
    </xf>
    <xf numFmtId="0" fontId="12" fillId="5" borderId="3" xfId="0" applyNumberFormat="1" applyFont="1" applyFill="1" applyBorder="1" applyAlignment="1">
      <alignment horizontal="center" vertical="center" wrapText="1"/>
    </xf>
    <xf numFmtId="0" fontId="12" fillId="0" borderId="3" xfId="0" applyFont="1" applyBorder="1" applyAlignment="1">
      <alignment horizontal="center" vertical="center"/>
    </xf>
    <xf numFmtId="0" fontId="12" fillId="0" borderId="3" xfId="0" applyFont="1" applyBorder="1" applyAlignment="1">
      <alignment horizontal="left" vertical="center" wrapText="1" indent="1"/>
    </xf>
    <xf numFmtId="0" fontId="12" fillId="0" borderId="3" xfId="0" applyFont="1" applyBorder="1" applyAlignment="1">
      <alignment horizontal="center" vertical="center" wrapText="1"/>
    </xf>
    <xf numFmtId="165" fontId="12" fillId="0" borderId="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5" borderId="3" xfId="0" applyNumberFormat="1" applyFont="1" applyFill="1" applyBorder="1" applyAlignment="1">
      <alignment horizontal="center" vertical="center" wrapText="1"/>
    </xf>
    <xf numFmtId="0" fontId="12" fillId="0" borderId="3" xfId="1" applyNumberFormat="1" applyFont="1" applyBorder="1" applyAlignment="1">
      <alignment horizontal="center" vertical="center"/>
    </xf>
    <xf numFmtId="0" fontId="12" fillId="5" borderId="3" xfId="1" applyNumberFormat="1" applyFont="1" applyFill="1" applyBorder="1" applyAlignment="1">
      <alignment horizontal="center" vertical="center"/>
    </xf>
    <xf numFmtId="2" fontId="12" fillId="0" borderId="3" xfId="0" applyNumberFormat="1" applyFont="1" applyBorder="1" applyAlignment="1">
      <alignment horizontal="center" vertical="center" wrapText="1"/>
    </xf>
    <xf numFmtId="2" fontId="12" fillId="0" borderId="3" xfId="1" applyNumberFormat="1" applyFont="1" applyBorder="1" applyAlignment="1">
      <alignment horizontal="center" vertical="center"/>
    </xf>
    <xf numFmtId="2" fontId="12" fillId="5" borderId="3" xfId="0" applyNumberFormat="1" applyFont="1" applyFill="1" applyBorder="1" applyAlignment="1">
      <alignment horizontal="center" vertical="center" wrapText="1"/>
    </xf>
    <xf numFmtId="2" fontId="12" fillId="5" borderId="3" xfId="1" applyNumberFormat="1" applyFont="1" applyFill="1" applyBorder="1" applyAlignment="1">
      <alignment horizontal="center" vertical="center"/>
    </xf>
    <xf numFmtId="165" fontId="12" fillId="4" borderId="3" xfId="0" applyNumberFormat="1" applyFont="1" applyFill="1" applyBorder="1" applyAlignment="1">
      <alignment horizontal="center" vertical="center" wrapText="1"/>
    </xf>
    <xf numFmtId="14" fontId="12" fillId="0" borderId="3" xfId="0" applyNumberFormat="1" applyFont="1" applyBorder="1" applyAlignment="1">
      <alignment horizontal="center" vertical="center" wrapText="1"/>
    </xf>
    <xf numFmtId="2" fontId="12" fillId="0" borderId="3" xfId="1" applyNumberFormat="1" applyFont="1" applyBorder="1" applyAlignment="1">
      <alignment horizontal="center" vertical="center" wrapText="1"/>
    </xf>
    <xf numFmtId="14" fontId="12" fillId="5" borderId="3" xfId="0" applyNumberFormat="1" applyFont="1" applyFill="1" applyBorder="1" applyAlignment="1">
      <alignment horizontal="center" vertical="center" wrapText="1"/>
    </xf>
    <xf numFmtId="2" fontId="12" fillId="5" borderId="3" xfId="1" applyNumberFormat="1" applyFont="1" applyFill="1" applyBorder="1" applyAlignment="1">
      <alignment horizontal="center" vertical="center" wrapText="1"/>
    </xf>
    <xf numFmtId="0" fontId="12" fillId="5" borderId="10" xfId="0" applyFont="1" applyFill="1" applyBorder="1" applyAlignment="1">
      <alignment horizontal="center" vertical="center"/>
    </xf>
    <xf numFmtId="0" fontId="12" fillId="0" borderId="10" xfId="0" applyFont="1" applyBorder="1" applyAlignment="1">
      <alignment horizontal="center" vertical="center"/>
    </xf>
    <xf numFmtId="0" fontId="12" fillId="0" borderId="1" xfId="0" applyNumberFormat="1" applyFont="1" applyBorder="1" applyAlignment="1">
      <alignment horizontal="center" vertical="center" wrapText="1"/>
    </xf>
    <xf numFmtId="0" fontId="12" fillId="5" borderId="1"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4" borderId="3" xfId="0" applyNumberFormat="1" applyFont="1" applyFill="1" applyBorder="1" applyAlignment="1">
      <alignment horizontal="center" vertical="center" wrapText="1"/>
    </xf>
    <xf numFmtId="2" fontId="12" fillId="5" borderId="10" xfId="0" applyNumberFormat="1" applyFont="1" applyFill="1" applyBorder="1" applyAlignment="1">
      <alignment horizontal="center" vertical="center" wrapText="1"/>
    </xf>
    <xf numFmtId="2" fontId="12" fillId="5" borderId="10" xfId="1" applyNumberFormat="1" applyFont="1" applyFill="1" applyBorder="1" applyAlignment="1">
      <alignment horizontal="center" vertical="center"/>
    </xf>
    <xf numFmtId="2" fontId="12" fillId="0" borderId="10" xfId="0" applyNumberFormat="1" applyFont="1" applyBorder="1" applyAlignment="1">
      <alignment horizontal="center" vertical="center" wrapText="1"/>
    </xf>
    <xf numFmtId="2" fontId="12" fillId="0" borderId="10" xfId="1" applyNumberFormat="1" applyFont="1" applyBorder="1" applyAlignment="1">
      <alignment horizontal="center" vertical="center"/>
    </xf>
    <xf numFmtId="4" fontId="12" fillId="2" borderId="3" xfId="0" applyNumberFormat="1" applyFont="1" applyFill="1" applyBorder="1" applyAlignment="1">
      <alignment horizontal="center" vertical="center" wrapText="1"/>
    </xf>
    <xf numFmtId="164" fontId="12" fillId="5" borderId="3" xfId="0" applyNumberFormat="1" applyFont="1" applyFill="1" applyBorder="1" applyAlignment="1">
      <alignment horizontal="center" vertical="center"/>
    </xf>
    <xf numFmtId="164" fontId="12" fillId="0" borderId="3" xfId="0" applyNumberFormat="1" applyFont="1" applyBorder="1" applyAlignment="1">
      <alignment horizontal="center" vertical="center"/>
    </xf>
    <xf numFmtId="164" fontId="3" fillId="5" borderId="3"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0" fontId="12" fillId="0" borderId="3" xfId="0" applyNumberFormat="1" applyFont="1" applyBorder="1" applyAlignment="1">
      <alignment horizontal="center" vertical="center"/>
    </xf>
    <xf numFmtId="164" fontId="13" fillId="0" borderId="3" xfId="0" applyNumberFormat="1" applyFont="1" applyBorder="1"/>
    <xf numFmtId="0" fontId="13" fillId="0" borderId="3" xfId="0" applyNumberFormat="1" applyFont="1" applyBorder="1"/>
    <xf numFmtId="0" fontId="12" fillId="5" borderId="3" xfId="0" applyNumberFormat="1" applyFont="1" applyFill="1" applyBorder="1" applyAlignment="1">
      <alignment horizontal="center" vertical="center"/>
    </xf>
    <xf numFmtId="164" fontId="13" fillId="5" borderId="3" xfId="0" applyNumberFormat="1" applyFont="1" applyFill="1" applyBorder="1"/>
    <xf numFmtId="2" fontId="13" fillId="5" borderId="3" xfId="0" applyNumberFormat="1" applyFont="1" applyFill="1" applyBorder="1"/>
    <xf numFmtId="165" fontId="12" fillId="2" borderId="3" xfId="0" applyNumberFormat="1" applyFont="1" applyFill="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left" vertical="center" wrapText="1" indent="1"/>
    </xf>
    <xf numFmtId="0" fontId="12" fillId="0" borderId="13"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2" fontId="12" fillId="5" borderId="7" xfId="0" applyNumberFormat="1" applyFont="1" applyFill="1" applyBorder="1" applyAlignment="1">
      <alignment horizontal="center" vertical="center" wrapText="1"/>
    </xf>
    <xf numFmtId="2" fontId="12" fillId="5" borderId="6" xfId="0" applyNumberFormat="1" applyFont="1" applyFill="1" applyBorder="1" applyAlignment="1">
      <alignment horizontal="center" vertical="center" wrapText="1"/>
    </xf>
    <xf numFmtId="2" fontId="12" fillId="5" borderId="14" xfId="0" applyNumberFormat="1" applyFont="1" applyFill="1" applyBorder="1" applyAlignment="1">
      <alignment horizontal="center" vertical="center" wrapText="1"/>
    </xf>
    <xf numFmtId="2" fontId="12" fillId="5" borderId="7" xfId="1" applyNumberFormat="1" applyFont="1" applyFill="1" applyBorder="1" applyAlignment="1">
      <alignment horizontal="center" vertical="center"/>
    </xf>
    <xf numFmtId="2" fontId="12" fillId="5" borderId="14" xfId="1" applyNumberFormat="1" applyFont="1" applyFill="1" applyBorder="1" applyAlignment="1">
      <alignment horizontal="center" vertical="center"/>
    </xf>
    <xf numFmtId="2" fontId="12" fillId="5" borderId="6" xfId="1" applyNumberFormat="1" applyFont="1" applyFill="1" applyBorder="1" applyAlignment="1">
      <alignment horizontal="center" vertical="center"/>
    </xf>
    <xf numFmtId="2" fontId="12" fillId="0" borderId="7" xfId="0" applyNumberFormat="1" applyFont="1" applyBorder="1" applyAlignment="1">
      <alignment horizontal="center" vertical="center" wrapText="1"/>
    </xf>
    <xf numFmtId="2" fontId="12" fillId="0" borderId="6"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0" fillId="3" borderId="4" xfId="0" applyFont="1" applyFill="1" applyBorder="1" applyAlignment="1">
      <alignment horizontal="center" wrapText="1"/>
    </xf>
    <xf numFmtId="0" fontId="10" fillId="3" borderId="0" xfId="0" applyFont="1" applyFill="1" applyBorder="1" applyAlignment="1">
      <alignment horizontal="center" wrapText="1"/>
    </xf>
    <xf numFmtId="0" fontId="0" fillId="0" borderId="0" xfId="0" applyBorder="1" applyAlignment="1">
      <alignment horizontal="left"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0" fillId="0" borderId="0" xfId="0" applyFont="1" applyFill="1"/>
    <xf numFmtId="0" fontId="12" fillId="5" borderId="1" xfId="0" applyFont="1" applyFill="1" applyBorder="1" applyAlignment="1">
      <alignment horizontal="center" vertical="center"/>
    </xf>
    <xf numFmtId="0" fontId="12" fillId="0" borderId="1" xfId="0" applyFont="1" applyBorder="1" applyAlignment="1">
      <alignment horizontal="center" vertical="center"/>
    </xf>
    <xf numFmtId="0" fontId="12" fillId="5" borderId="15" xfId="0" applyFont="1" applyFill="1" applyBorder="1" applyAlignment="1">
      <alignment horizontal="center" vertical="center"/>
    </xf>
    <xf numFmtId="0" fontId="12" fillId="0" borderId="15" xfId="0" applyFont="1" applyBorder="1" applyAlignment="1">
      <alignment horizontal="center" vertical="center"/>
    </xf>
    <xf numFmtId="14" fontId="12" fillId="5" borderId="10" xfId="0" applyNumberFormat="1" applyFont="1" applyFill="1" applyBorder="1" applyAlignment="1">
      <alignment horizontal="center" vertical="center" wrapText="1"/>
    </xf>
    <xf numFmtId="14" fontId="12" fillId="0" borderId="3" xfId="0" applyNumberFormat="1" applyFont="1" applyBorder="1" applyAlignment="1">
      <alignment horizontal="center" vertical="center"/>
    </xf>
    <xf numFmtId="14" fontId="12" fillId="5" borderId="3" xfId="0" applyNumberFormat="1" applyFont="1" applyFill="1" applyBorder="1" applyAlignment="1">
      <alignment horizontal="center" vertical="center"/>
    </xf>
    <xf numFmtId="0" fontId="13" fillId="0" borderId="3" xfId="0" applyFont="1" applyBorder="1"/>
    <xf numFmtId="0" fontId="13" fillId="5" borderId="3" xfId="0" applyFont="1" applyFill="1" applyBorder="1"/>
    <xf numFmtId="2" fontId="12" fillId="5" borderId="16" xfId="0" applyNumberFormat="1" applyFont="1" applyFill="1" applyBorder="1" applyAlignment="1">
      <alignment horizontal="center" vertical="center" wrapText="1"/>
    </xf>
    <xf numFmtId="2" fontId="12" fillId="5" borderId="4" xfId="0" applyNumberFormat="1" applyFont="1" applyFill="1" applyBorder="1" applyAlignment="1">
      <alignment horizontal="center" vertical="center" wrapText="1"/>
    </xf>
    <xf numFmtId="2" fontId="12" fillId="0" borderId="16" xfId="0" applyNumberFormat="1" applyFont="1" applyBorder="1" applyAlignment="1">
      <alignment horizontal="center" vertical="center" wrapText="1"/>
    </xf>
    <xf numFmtId="0" fontId="13" fillId="0" borderId="9" xfId="0" applyFont="1" applyBorder="1"/>
    <xf numFmtId="0" fontId="13" fillId="5" borderId="9" xfId="0" applyFont="1" applyFill="1" applyBorder="1"/>
    <xf numFmtId="0" fontId="12" fillId="0"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xf>
  </cellXfs>
  <cellStyles count="2">
    <cellStyle name="Normal" xfId="0" builtinId="0"/>
    <cellStyle name="Normal 2 3 10" xfId="1" xr:uid="{00000000-0005-0000-0000-000001000000}"/>
  </cellStyles>
  <dxfs count="23">
    <dxf>
      <font>
        <b/>
        <i val="0"/>
        <strike val="0"/>
        <condense val="0"/>
        <extend val="0"/>
        <outline val="0"/>
        <shadow val="0"/>
        <u val="none"/>
        <vertAlign val="baseline"/>
        <sz val="8"/>
        <color theme="0"/>
        <name val="Arial"/>
        <family val="2"/>
        <scheme val="none"/>
      </font>
      <fill>
        <patternFill patternType="solid">
          <fgColor indexed="64"/>
          <bgColor theme="4"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border diagonalUp="0" diagonalDown="0">
        <left style="dotted">
          <color auto="1"/>
        </left>
        <right/>
        <top style="thin">
          <color theme="4" tint="0.39997558519241921"/>
        </top>
        <bottom/>
        <vertical/>
        <horizontal/>
      </border>
    </dxf>
    <dxf>
      <font>
        <b val="0"/>
        <i val="0"/>
        <strike val="0"/>
        <condense val="0"/>
        <extend val="0"/>
        <outline val="0"/>
        <shadow val="0"/>
        <u val="none"/>
        <vertAlign val="baseline"/>
        <sz val="8"/>
        <color auto="1"/>
        <name val="Arial"/>
        <family val="2"/>
        <scheme val="none"/>
      </font>
      <numFmt numFmtId="0" formatCode="General"/>
      <alignment horizontal="center" vertical="center" textRotation="0" wrapText="0"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0" formatCode="General"/>
      <alignment horizontal="center" vertical="center" textRotation="0" wrapText="0"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0" formatCode="General"/>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164" formatCode="dd\-mm\-yyyy;@"/>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0" formatCode="General"/>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164" formatCode="dd\-mm\-yyyy;@"/>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164" formatCode="dd\-mm\-yyyy;@"/>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0" formatCode="General"/>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0" formatCode="General"/>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0" formatCode="General"/>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numFmt numFmtId="0" formatCode="General"/>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alignment horizontal="left" vertical="center" textRotation="0" wrapText="1" indent="1"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dotted">
          <color auto="1"/>
        </left>
        <right/>
        <top style="dotted">
          <color auto="1"/>
        </top>
        <bottom/>
        <vertical/>
        <horizontal/>
      </border>
    </dxf>
    <dxf>
      <font>
        <b val="0"/>
        <i val="0"/>
        <strike val="0"/>
        <condense val="0"/>
        <extend val="0"/>
        <outline val="0"/>
        <shadow val="0"/>
        <u val="none"/>
        <vertAlign val="baseline"/>
        <sz val="8"/>
        <color auto="1"/>
        <name val="Arial"/>
        <family val="2"/>
        <scheme val="none"/>
      </font>
      <alignment horizontal="center" vertical="center" textRotation="0" wrapText="0" indent="0" justifyLastLine="0" shrinkToFit="0" readingOrder="0"/>
      <border diagonalUp="0" diagonalDown="0">
        <left/>
        <right/>
        <top style="thin">
          <color theme="8" tint="0.39997558519241921"/>
        </top>
        <bottom/>
        <vertical/>
        <horizontal/>
      </border>
    </dxf>
    <dxf>
      <border outline="0">
        <left style="dotted">
          <color auto="1"/>
        </left>
        <right style="dotted">
          <color auto="1"/>
        </right>
        <top style="dotted">
          <color auto="1"/>
        </top>
        <bottom style="dotted">
          <color auto="1"/>
        </bottom>
      </border>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15</xdr:row>
      <xdr:rowOff>12700</xdr:rowOff>
    </xdr:from>
    <xdr:to>
      <xdr:col>5</xdr:col>
      <xdr:colOff>285751</xdr:colOff>
      <xdr:row>28</xdr:row>
      <xdr:rowOff>142875</xdr:rowOff>
    </xdr:to>
    <mc:AlternateContent xmlns:mc="http://schemas.openxmlformats.org/markup-compatibility/2006" xmlns:a14="http://schemas.microsoft.com/office/drawing/2010/main">
      <mc:Choice Requires="a14">
        <xdr:graphicFrame macro="">
          <xdr:nvGraphicFramePr>
            <xdr:cNvPr id="2" name="Imposto">
              <a:extLst>
                <a:ext uri="{FF2B5EF4-FFF2-40B4-BE49-F238E27FC236}">
                  <a16:creationId xmlns:a16="http://schemas.microsoft.com/office/drawing/2014/main" id="{552834C7-A95D-4591-805A-F96B74156CF0}"/>
                </a:ext>
              </a:extLst>
            </xdr:cNvPr>
            <xdr:cNvGraphicFramePr/>
          </xdr:nvGraphicFramePr>
          <xdr:xfrm>
            <a:off x="0" y="0"/>
            <a:ext cx="0" cy="0"/>
          </xdr:xfrm>
          <a:graphic>
            <a:graphicData uri="http://schemas.microsoft.com/office/drawing/2010/slicer">
              <sle:slicer xmlns:sle="http://schemas.microsoft.com/office/drawing/2010/slicer" name="Imposto"/>
            </a:graphicData>
          </a:graphic>
        </xdr:graphicFrame>
      </mc:Choice>
      <mc:Fallback xmlns="">
        <xdr:sp macro="" textlink="">
          <xdr:nvSpPr>
            <xdr:cNvPr id="0" name=""/>
            <xdr:cNvSpPr>
              <a:spLocks noTextEdit="1"/>
            </xdr:cNvSpPr>
          </xdr:nvSpPr>
          <xdr:spPr>
            <a:xfrm>
              <a:off x="3866232" y="2766917"/>
              <a:ext cx="1836145" cy="2517163"/>
            </a:xfrm>
            <a:prstGeom prst="rect">
              <a:avLst/>
            </a:prstGeom>
            <a:solidFill>
              <a:prstClr val="white"/>
            </a:solidFill>
            <a:ln w="1">
              <a:solidFill>
                <a:prstClr val="green"/>
              </a:solidFill>
            </a:ln>
          </xdr:spPr>
          <xdr:txBody>
            <a:bodyPr vertOverflow="clip" horzOverflow="clip"/>
            <a:lstStyle/>
            <a:p>
              <a:r>
                <a:rPr lang="pt-PT"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editAs="oneCell">
    <xdr:from>
      <xdr:col>2</xdr:col>
      <xdr:colOff>190500</xdr:colOff>
      <xdr:row>30</xdr:row>
      <xdr:rowOff>12700</xdr:rowOff>
    </xdr:from>
    <xdr:to>
      <xdr:col>5</xdr:col>
      <xdr:colOff>190501</xdr:colOff>
      <xdr:row>43</xdr:row>
      <xdr:rowOff>142875</xdr:rowOff>
    </xdr:to>
    <mc:AlternateContent xmlns:mc="http://schemas.openxmlformats.org/markup-compatibility/2006" xmlns:a14="http://schemas.microsoft.com/office/drawing/2010/main">
      <mc:Choice Requires="a14">
        <xdr:graphicFrame macro="">
          <xdr:nvGraphicFramePr>
            <xdr:cNvPr id="3" name="Imposto 1">
              <a:extLst>
                <a:ext uri="{FF2B5EF4-FFF2-40B4-BE49-F238E27FC236}">
                  <a16:creationId xmlns:a16="http://schemas.microsoft.com/office/drawing/2014/main" id="{F70140C5-D410-418D-841A-84E6759490F1}"/>
                </a:ext>
              </a:extLst>
            </xdr:cNvPr>
            <xdr:cNvGraphicFramePr/>
          </xdr:nvGraphicFramePr>
          <xdr:xfrm>
            <a:off x="0" y="0"/>
            <a:ext cx="0" cy="0"/>
          </xdr:xfrm>
          <a:graphic>
            <a:graphicData uri="http://schemas.microsoft.com/office/drawing/2010/slicer">
              <sle:slicer xmlns:sle="http://schemas.microsoft.com/office/drawing/2010/slicer" name="Imposto 1"/>
            </a:graphicData>
          </a:graphic>
        </xdr:graphicFrame>
      </mc:Choice>
      <mc:Fallback xmlns="">
        <xdr:sp macro="" textlink="">
          <xdr:nvSpPr>
            <xdr:cNvPr id="0" name=""/>
            <xdr:cNvSpPr>
              <a:spLocks noTextEdit="1"/>
            </xdr:cNvSpPr>
          </xdr:nvSpPr>
          <xdr:spPr>
            <a:xfrm>
              <a:off x="3770982" y="5521134"/>
              <a:ext cx="1836145" cy="2517163"/>
            </a:xfrm>
            <a:prstGeom prst="rect">
              <a:avLst/>
            </a:prstGeom>
            <a:solidFill>
              <a:prstClr val="white"/>
            </a:solidFill>
            <a:ln w="1">
              <a:solidFill>
                <a:prstClr val="green"/>
              </a:solidFill>
            </a:ln>
          </xdr:spPr>
          <xdr:txBody>
            <a:bodyPr vertOverflow="clip" horzOverflow="clip"/>
            <a:lstStyle/>
            <a:p>
              <a:r>
                <a:rPr lang="pt-PT"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editAs="oneCell">
    <xdr:from>
      <xdr:col>2</xdr:col>
      <xdr:colOff>103132</xdr:colOff>
      <xdr:row>235</xdr:row>
      <xdr:rowOff>5967</xdr:rowOff>
    </xdr:from>
    <xdr:to>
      <xdr:col>5</xdr:col>
      <xdr:colOff>95788</xdr:colOff>
      <xdr:row>248</xdr:row>
      <xdr:rowOff>143104</xdr:rowOff>
    </xdr:to>
    <mc:AlternateContent xmlns:mc="http://schemas.openxmlformats.org/markup-compatibility/2006" xmlns:a14="http://schemas.microsoft.com/office/drawing/2010/main">
      <mc:Choice Requires="a14">
        <xdr:graphicFrame macro="">
          <xdr:nvGraphicFramePr>
            <xdr:cNvPr id="5" name="Código2">
              <a:extLst>
                <a:ext uri="{FF2B5EF4-FFF2-40B4-BE49-F238E27FC236}">
                  <a16:creationId xmlns:a16="http://schemas.microsoft.com/office/drawing/2014/main" id="{4315B1D8-E066-4714-8032-1AC8856FA8F4}"/>
                </a:ext>
              </a:extLst>
            </xdr:cNvPr>
            <xdr:cNvGraphicFramePr/>
          </xdr:nvGraphicFramePr>
          <xdr:xfrm>
            <a:off x="0" y="0"/>
            <a:ext cx="0" cy="0"/>
          </xdr:xfrm>
          <a:graphic>
            <a:graphicData uri="http://schemas.microsoft.com/office/drawing/2010/slicer">
              <sle:slicer xmlns:sle="http://schemas.microsoft.com/office/drawing/2010/slicer" name="Código2"/>
            </a:graphicData>
          </a:graphic>
        </xdr:graphicFrame>
      </mc:Choice>
      <mc:Fallback xmlns="">
        <xdr:sp macro="" textlink="">
          <xdr:nvSpPr>
            <xdr:cNvPr id="0" name=""/>
            <xdr:cNvSpPr>
              <a:spLocks noTextEdit="1"/>
            </xdr:cNvSpPr>
          </xdr:nvSpPr>
          <xdr:spPr>
            <a:xfrm>
              <a:off x="3683614" y="43155365"/>
              <a:ext cx="1828800" cy="2524125"/>
            </a:xfrm>
            <a:prstGeom prst="rect">
              <a:avLst/>
            </a:prstGeom>
            <a:solidFill>
              <a:prstClr val="white"/>
            </a:solidFill>
            <a:ln w="1">
              <a:solidFill>
                <a:prstClr val="green"/>
              </a:solidFill>
            </a:ln>
          </xdr:spPr>
          <xdr:txBody>
            <a:bodyPr vertOverflow="clip" horzOverflow="clip"/>
            <a:lstStyle/>
            <a:p>
              <a:r>
                <a:rPr lang="pt-PT"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twoCellAnchor editAs="oneCell">
    <xdr:from>
      <xdr:col>5</xdr:col>
      <xdr:colOff>395765</xdr:colOff>
      <xdr:row>236</xdr:row>
      <xdr:rowOff>7881</xdr:rowOff>
    </xdr:from>
    <xdr:to>
      <xdr:col>10</xdr:col>
      <xdr:colOff>7650</xdr:colOff>
      <xdr:row>257</xdr:row>
      <xdr:rowOff>145361</xdr:rowOff>
    </xdr:to>
    <mc:AlternateContent xmlns:mc="http://schemas.openxmlformats.org/markup-compatibility/2006" xmlns:a14="http://schemas.microsoft.com/office/drawing/2010/main">
      <mc:Choice Requires="a14">
        <xdr:graphicFrame macro="">
          <xdr:nvGraphicFramePr>
            <xdr:cNvPr id="6" name="Função ">
              <a:extLst>
                <a:ext uri="{FF2B5EF4-FFF2-40B4-BE49-F238E27FC236}">
                  <a16:creationId xmlns:a16="http://schemas.microsoft.com/office/drawing/2014/main" id="{E458069A-F01F-41BF-BD51-AB2B4B075640}"/>
                </a:ext>
              </a:extLst>
            </xdr:cNvPr>
            <xdr:cNvGraphicFramePr/>
          </xdr:nvGraphicFramePr>
          <xdr:xfrm>
            <a:off x="0" y="0"/>
            <a:ext cx="0" cy="0"/>
          </xdr:xfrm>
          <a:graphic>
            <a:graphicData uri="http://schemas.microsoft.com/office/drawing/2010/slicer">
              <sle:slicer xmlns:sle="http://schemas.microsoft.com/office/drawing/2010/slicer" name="Função "/>
            </a:graphicData>
          </a:graphic>
        </xdr:graphicFrame>
      </mc:Choice>
      <mc:Fallback xmlns="">
        <xdr:sp macro="" textlink="">
          <xdr:nvSpPr>
            <xdr:cNvPr id="0" name=""/>
            <xdr:cNvSpPr>
              <a:spLocks noTextEdit="1"/>
            </xdr:cNvSpPr>
          </xdr:nvSpPr>
          <xdr:spPr>
            <a:xfrm>
              <a:off x="5812392" y="43340893"/>
              <a:ext cx="2672125" cy="3993384"/>
            </a:xfrm>
            <a:prstGeom prst="rect">
              <a:avLst/>
            </a:prstGeom>
            <a:solidFill>
              <a:prstClr val="white"/>
            </a:solidFill>
            <a:ln w="1">
              <a:solidFill>
                <a:prstClr val="green"/>
              </a:solidFill>
            </a:ln>
          </xdr:spPr>
          <xdr:txBody>
            <a:bodyPr vertOverflow="clip" horzOverflow="clip"/>
            <a:lstStyle/>
            <a:p>
              <a:r>
                <a:rPr lang="pt-PT" sz="1100"/>
                <a:t>Esta forma representa uma segmentação de dados. As segmentações de dados são suportadas no Excel 2010 ou posterior.
Se a forma tiver sido modificada numa versão anterior do Excel, ou se o livro tiver sido guardado no Excel 2003 ou anterior, a segmentação de dados não poderá ser utilizada.</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Excel%2029_03_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a Carvalho" refreshedDate="43553.753779976854" createdVersion="6" refreshedVersion="6" minRefreshableVersion="3" recordCount="542" xr:uid="{00000000-000A-0000-FFFF-FFFF07000000}">
  <cacheSource type="worksheet">
    <worksheetSource ref="A3:U545" sheet="Listagem BF" r:id="rId2"/>
  </cacheSource>
  <cacheFields count="21">
    <cacheField name="Imposto" numFmtId="0">
      <sharedItems count="9">
        <s v="IABA"/>
        <s v="IRC"/>
        <s v="IRS"/>
        <s v="IS"/>
        <s v="ISP"/>
        <s v="ISV"/>
        <s v="IT"/>
        <s v="IUC"/>
        <s v="IVA"/>
      </sharedItems>
    </cacheField>
    <cacheField name="Natureza" numFmtId="0">
      <sharedItems/>
    </cacheField>
    <cacheField name="Identificador fiscal" numFmtId="0">
      <sharedItems containsBlank="1"/>
    </cacheField>
    <cacheField name="Desagravamento legal" numFmtId="0">
      <sharedItems containsBlank="1"/>
    </cacheField>
    <cacheField name="Designação" numFmtId="0">
      <sharedItems containsBlank="1"/>
    </cacheField>
    <cacheField name="Artº" numFmtId="0">
      <sharedItems containsBlank="1"/>
    </cacheField>
    <cacheField name="Diploma" numFmtId="0">
      <sharedItems containsBlank="1"/>
    </cacheField>
    <cacheField name="Código" numFmtId="0">
      <sharedItems containsBlank="1"/>
    </cacheField>
    <cacheField name="Descrição" numFmtId="0">
      <sharedItems containsBlank="1" count="11">
        <s v="Isenção Tributária"/>
        <s v="Taxa Preferencial"/>
        <s v="Dedução à Matéria Coletável"/>
        <s v="Redução de taxa"/>
        <s v="Dedução à coleta"/>
        <s v="Outro"/>
        <s v="Diferimento da tributação"/>
        <m/>
        <s v="Isenção" u="1"/>
        <s v="Exclusão da tributação autonoma" u="1"/>
        <s v="Dedução ao rendimento" u="1"/>
      </sharedItems>
    </cacheField>
    <cacheField name="Código2" numFmtId="0">
      <sharedItems containsBlank="1" count="21">
        <s v="CF.04.H"/>
        <s v="CF.10"/>
        <s v="CF.04.Z"/>
        <s v="CF.07"/>
        <s v="CF.04.E"/>
        <s v="CF.11"/>
        <s v="CF.04.G"/>
        <m/>
        <s v="CF.08"/>
        <s v="CF.09"/>
        <s v="CF.04.C"/>
        <s v="CF.05"/>
        <s v="CF.04.D"/>
        <s v="CF.04.A"/>
        <s v="CF.12"/>
        <s v="CF.04.B"/>
        <s v="CF.01"/>
        <s v="CF.06"/>
        <s v="CF.02"/>
        <s v="CF.04.F"/>
        <s v="CF.03"/>
      </sharedItems>
    </cacheField>
    <cacheField name="Função " numFmtId="0">
      <sharedItems containsBlank="1" count="21">
        <s v="Assuntos Económicos | Indústria"/>
        <s v="Proteção Social"/>
        <s v="Assuntos Económicos | Outros"/>
        <s v="Saúde"/>
        <s v="Assuntos Económicos | Investigação e Desenvolvimento Empresarial"/>
        <s v="Relações Internacionais"/>
        <s v="Assuntos Económicos | Promoção Regional"/>
        <m/>
        <s v="Serviços Recreativos, Culturais e Religiosos"/>
        <s v="Educação"/>
        <s v="Assuntos Económicos | Restruturação Empresarial"/>
        <s v="Proteção do ambiente"/>
        <s v="Assuntos Económicos | Criação de Emprego"/>
        <s v="Assuntos Económicos | Investimento"/>
        <s v="Criação Artística"/>
        <s v="Assuntos Económicos | Poupança"/>
        <s v="Serviços Gerais da Administração Pública"/>
        <s v="Serviços de Habitação e Desenvolvimento Coletivo"/>
        <s v="Defesa"/>
        <s v="Assuntos Económicos | Turismo"/>
        <s v="Segurança e Ordem Pública"/>
      </sharedItems>
    </cacheField>
    <cacheField name="Descrição3" numFmtId="0">
      <sharedItems containsBlank="1" count="211">
        <s v="Apoio à indústria farmacêutica"/>
        <s v="Apoio ao consumo de bens alimentares para dietas específicas"/>
        <s v="Apoio ao desenvolvimento da indústria"/>
        <s v="Apoio ao desenvolvimento da indústria agro-alimentar"/>
        <s v="Apoio ao desenvolvimento das pequenas cervejeiras"/>
        <s v="Apoio aos serviços de saúde"/>
        <s v="Apoio e incentivo à investigação e desenvolvimento"/>
        <s v="Incentivarm a produção para consumo próprio"/>
        <s v="Promoção de hábitos alimentares saudáveis"/>
        <s v="Aumentar e desenvolver a cooperação nas relações internacionais"/>
        <s v="Desenvolvimento de regiões ultraperiféricas"/>
        <m/>
        <s v="Apoio às entidades que prosseguem interesses da comunidade em geral, em substituição do Estado"/>
        <s v="Serviços recreativos, culturais e religiosos"/>
        <s v="Benefício que visa conferir tratamento recíproco ao concedido às empresas congéneres residentes nos Estados onde operam"/>
        <s v="Assuntos Económicos | Outros"/>
        <s v="Relações Internacionais"/>
        <s v="Proteção da infância"/>
        <s v="Apoio ao associativismo empresarial"/>
        <s v="Investigação e Desenvolvimento Empresarial"/>
        <s v="Assuntos Económicos | Restruturação Empresarial"/>
        <s v="Proteção do ambiente"/>
        <s v="Criação de Emprego"/>
        <s v="Apoio à inovação e empreendedorismo na área social "/>
        <s v="Mercado de capitais"/>
        <s v="Facilitar a obtenção de financiamento externo e a locação de equipamentos importados, cujos devedores sejam organismos públicos ou empresas que prestem serviços públicos"/>
        <s v="Incentivo ao financiamento e realização de operações financeiras por parte de instituições de crédito residentes"/>
        <s v="Facilitar a captação de depósitos por parte de instituição de crédito residentes"/>
        <s v="Incentivo ao investimento em capital de risco"/>
        <s v="Benefício que visa não entravar as operações financeiras com instituições de crédito residentes"/>
        <s v="Incentivo à capitalização das empresas"/>
        <s v="Assuntos Económicos | Promoção Regional"/>
        <s v="Desenvolvimento da marinha mercante nacional "/>
        <s v="Interesse público relevante prosseguido por entidades certificadoras de vinhos de regiões demarcadas"/>
        <s v="Isenção dos rendimentos que seriam passíveis de tributação nos termos do art.º 11.º do CIRC, dado o montante diminuto "/>
        <s v="Promoção do investimento dos clubes desportivos"/>
        <s v="Apoio às ordens profissionais, associações patronais e sindicatos, atendendo aos respetivos fins "/>
        <s v="Incentivo à utilização de terrenos baldios em prol das comunidades locais"/>
        <s v="Incentivo ao investimento em veículos movidos com energias alternativas visando a proteção do ambiente"/>
        <s v="Incentivo à utilização partilhada de meios de transporte visando a proteção do ambiente"/>
        <s v="Incentivo ao investimento em fotas de velocípedes visando a proteção do ambiente"/>
        <s v="Incentivo ao investimento em fundos comuns em zonas de intervenção florestal e incentivo ao desenvolvimento económico no setor da gestão florestal"/>
        <s v="Criação artística"/>
        <s v="Interesse público da atividade desenvolvida por este tipo de entidades, no âmbito da gestão florestal"/>
        <s v="Proteção do património histórico e cultural"/>
        <s v="Incentivo à aquisição de ativos fixos tangíveis alimentados por energias renováveis"/>
        <s v="Proteção social"/>
        <s v="Incentivo ao mecenato científico"/>
        <s v="Apoio ao setor cooperativo"/>
        <s v="Estímulo à educação e formação no setor cooperativo"/>
        <s v="Apoio ao setor de transportes de passageiros e mercadorias"/>
        <s v="Apoio ao investimento no âmbito desportivo  "/>
        <s v="Incentivo ao investimento produtivo de base regional (grandes projetos de investimento)"/>
        <s v="Incentivo ao investimento regional"/>
        <s v="Incentivo à retenção e investimento dos lucros obtidos pelas empresas "/>
        <s v="Assuntos Económicos | Investigação e Desenvolvimento Empresarial"/>
        <s v="Desenvolvimento do município"/>
        <s v="Assuntos Económicos | Indústria"/>
        <s v="Benefício fiscal destinado a facilitar a recuperação da atividade empresarial no âmbito de processos de insolvência"/>
        <s v="Gestão de reservas estratégicas de petróleo"/>
        <s v="Assuntos Económicos | Investimento"/>
        <s v="Assuntos Económicos | Poupança"/>
        <s v="Investimento em capital de risco"/>
        <s v="Medida técnica que pretende atender, para efeitos de tributação, ao rendimento real efetivo auferido por serviços financeiros de entidades públicas "/>
        <s v="Facilitar o financiamento do Estado, eliminando obstáculos à realização de operações financeiras"/>
        <s v="Desoneração das operações de financiamento do Estado "/>
        <s v="Compromissos assumidos internacionalmente pelo Estado Português"/>
        <s v="Serviços de habitação e desenvolvimento coletivo"/>
        <s v="Outras"/>
        <s v="Serviços gerais da AP"/>
        <s v="Desoneração das operações de financiamento "/>
        <s v="Incentivo a regimes complementares de segurança social"/>
        <s v=" Incentivo à poupança de longo prazo visando a proteção social na reforma / velhice."/>
        <s v="Benefício fiscal ao regresso de ex-residentes, incentivando a migração de pessoas ainda no ativo no mercado de trabalho para Portugal."/>
        <s v="Benefício fiscal visando estimular o sindicalismo para um melhor relacionamento laboral na atividade económica.                        "/>
        <s v="Benefício fiscal visando estimular o sindicalismo para um melhor relacionamento laboral na atividade económica.                    "/>
        <s v="Proteção social dos rendimentos do trabalho e de pensões auferidos por pessoas com deficiência fiscalmente relevante."/>
        <s v="Incentivo para indução ao cumprimento voluntário dos agentes económicos para a emissão de faturas"/>
        <s v="Benefício fiscal à migração de pessoas para Portugal com capacidade para trazer elevado valor acrescentado à economia "/>
        <s v="Incentivo à captação de de recursos humanos qualificados para o mercado português visando o desenvolvimento económico"/>
        <s v="Proteção social de pessoas com deficiência fiscalmente relevante"/>
        <s v=" Proteção social de pessoas com deficiência fiscalmente relevante"/>
        <s v="Incentivo à criação de infraestruturas de apoio à Educação em benefício dos trabalhadores da empresa e seus familiares "/>
        <s v="Incentivo ao associativismo empresarial"/>
        <s v="Incentivo à poupança em regime público de de capitalização"/>
        <s v=" Incentivo à criação de emprego"/>
        <s v=" Incentivo à criação de parcerias de títulos de impacto social"/>
        <s v="Incentivo à poupança visando a proteção social na reforma / velhice"/>
        <s v=" Incentivo à poupança de longo prazo"/>
        <s v="Incentivo à poupança de longo prazo"/>
        <s v="Incentivo à poupança de longo prazo visando a proteção social na reforma / velhice"/>
        <s v="Incentivo ao investimento informal em sociedades de potencial crescimento e de capital de risco."/>
        <s v="Incentivo à Promoção Regional"/>
        <s v="Observância das regras internacionais de soberania dos Estados"/>
        <s v="Incentivo ao desenvolvimento da Defesa Nacional/EU"/>
        <s v="Incentivo ao desenvolvimento e cooperação nas relações internacionais"/>
        <s v="Incentivo ao Investimento de organizações internacionais de que Portugal faz parte"/>
        <s v="Incentivo ao investimento em sociedades da rede nacional de Incubadoras"/>
        <s v="Incentivo à recapitalização das empresas"/>
        <s v="Incentivo ao investimento nas sociedades pelos próprios trabalhadores"/>
        <s v="Incentivo e proteção á criação de natureza literária, artística e cientifíca"/>
        <s v="Incentivo ao investimento em equipamentos - veículos - movidos com energias alternativas visando a proteção do ambiente"/>
        <s v="Incentivo  ao investimento em frotas de velocípedes visando a proteção do ambiente"/>
        <s v="Incentivo à economia do setor sivílcola"/>
        <s v="Incentivo ao investimento em Fundos Comuns em Zonas de Intervenção Florestal e incentivo ao desenvolvimento económico no sector da gestão florestal"/>
        <s v="Incentivo à gestão de recursos florestais"/>
        <s v="Incentivo no âmbito da atividade económica desenvolvida"/>
        <s v=" Incentivo ao mecenato para proteção social,  desenvolvimento ambiental, desportivo e educacional"/>
        <s v=" Incentivo ao mecenato cultural"/>
        <s v="Incentivo ao mecenato para proteção social,  do ambiente, desenvolvimento cultural recreativo, científico e educacional"/>
        <s v="Benfício Fiscal ao mecenato de cariz religioso"/>
        <s v="Incentivo à aquisição de combustível em Portugal, visando evitar fuga de imposto e neutralizar as condições de mercado no sector dos transportes de passageiros - táxis"/>
        <s v="Incentivo à reabilitação urbana"/>
        <s v="Incentivo à reabilitação de imóveis arrendados  "/>
        <s v="Benefício fiscal para compensação de danos na atividade empresarial provocados por catástrofes naturais visando o reinvestimento"/>
        <s v="Benefício fiscal destinada a facilitar a recuperação da atividade empresarial no âmbito de processos de insolvência"/>
        <s v="Promoção regional benefício fiscal para compensação da insulariedade"/>
        <s v="Apoio à atividade religiosa da Igreja Católica"/>
        <s v="Apoio à gestão da dívida pública"/>
        <s v="Desenvolver o setor agrícola"/>
        <s v="Aumento da eficácia na gestão florestal"/>
        <s v="Promover a marinha mercante nacional através do aumento e modernização da sua frota"/>
        <s v="Promover o setor do turismo"/>
        <s v="Promoção das funções de proteção social e de utilidade pública realizadas por organismos públicos e/ou privados"/>
        <s v="Desenvolver e modernizar a rede pública de escolas"/>
        <s v="Promover a habitação própria permanente"/>
        <s v="Promover o turismo de jogo"/>
        <s v="Promover a proteção face ao risco"/>
        <s v="Apoio à reestruturação empresarial"/>
        <s v="Incentivo às constituição de  contas poupança ordenado"/>
        <s v="Aumentar o investimento"/>
        <s v="Promover das zonas rurais"/>
        <s v="Promover a habitação permanente"/>
        <s v="Promover o investimento em valores mobiliários"/>
        <s v="Incentivo ao cooperativismo"/>
        <s v=" Facilitar o funcionamento da democracia"/>
        <s v="Apoio à atividade de ensino da Universidade Católica Portuguesa"/>
        <s v="Promover o ensino superior público"/>
        <s v="Não onerar a atividade do Estado"/>
        <s v="Promover a atividade seguradora"/>
        <s v="Não onerar a gestão do património familiar"/>
        <s v="Apoio ao setor vitivinícola"/>
        <s v="Apoio às entidade regulatórias"/>
        <s v="Apoio ao desenvolvimento da indústria aerea e/ou marítima"/>
        <s v="Promoção dos transportes públicos"/>
        <s v="Apoio ao desenvolvimento da ferrovia"/>
        <s v="Promoção de fontes de energia alternativas"/>
        <s v="Proteção dos contribuintes económicamente mais vulneráveis"/>
        <s v="Apoio ao desenvolvimento da indústria de trasnportes"/>
        <s v="Apoio ao desenvolvimento do setor agrícola"/>
        <s v="Promoção das regiões autónomas"/>
        <s v="Apoio às familías numerosas"/>
        <s v="Apoio às instituições de proteção social"/>
        <s v="Apoio à atividade dos Bombeiros"/>
        <s v="Apoio às instituições que zelam pela manutenção da segurança e ordem pública"/>
        <s v="Incentivo à indústria das auto caravanas"/>
        <s v="Incentivo à manutenção e conservação de veículos considerados para fins culturais"/>
        <s v="Incentivo à utilização de veículos com reduzidos impactos ambientais"/>
        <s v="Modernização da frota de táxis"/>
        <s v="Incentivo e apoio às escolas com transporte próprio "/>
        <s v="Suspensão  do custo com veículos  a cargo do Estado"/>
        <s v="Apoio ao desenvolvimento da indústria e produção hortícola"/>
        <s v="Promoção do controlo de qualidade na produção industrial"/>
        <s v="Apoio a atividades económicas"/>
        <s v="Incentivo à manutenção do património automóvel, público, com significado histórico"/>
        <s v="Incentivo à utilização de energias alternativas em veículos"/>
        <s v="Modernização da frota de carros de aluguer e táxis"/>
        <s v="Promover a autonomia local no que respeita a tributos próprios"/>
        <s v="Proteção dos contribuintes mais vulneráveis"/>
        <s v="Suspensão  do custo com veículos, temporariamente, a cargo do Estado"/>
        <s v="Desenvolvimento das atividades ligadas às artes e ao desporto"/>
        <s v="Divulgação e dissiminação das obras de criação artística"/>
        <s v="Apoio ao serviço postal universal"/>
        <s v="Apoio às empresas relacionadas com as atividades funebres"/>
        <s v="Promover a atividade financeira"/>
        <s v="Incentivo à locação de imóveis"/>
        <s v="Apoio às atividades agrícolas"/>
        <s v="Incentivo às actividadades culturais e recreativas sem fins lucrativos"/>
        <s v="Promoção de um bom ambiente de trabalho"/>
        <s v="Incentivo ao serviço de rádio e televisão pública sem cariz comercial"/>
        <s v="Promoção do setor aero-espacial"/>
        <s v="Incentivo ao desenvolvimento das regiões autónomas"/>
        <s v="Apoio ao sujeitos passivos com  rendimentos anuais até 10000€"/>
        <s v="Aumento das atividades de mecenato"/>
        <s v="Apoio às comunidades religiosas"/>
        <s v="Assuntos económicos - I&amp;D empresarial" u="1"/>
        <s v="Incentivo à aquisição de ativos fixos tangíveis alimentados por energias renováveis  " u="1"/>
        <s v="Incentivo a regimes complementares de segurança social " u="1"/>
        <s v="Assuntos económicos -Outros" u="1"/>
        <s v="Proteção do ambiente - Interesse público da atividade desenvolvida por este tipo de entidades, no âmbito da gestão florestal" u="1"/>
        <s v="Assuntos económicos - Outros                                                                     " u="1"/>
        <s v="Proteção Social                                                              Incentivo a regimes complementares de segurança social " u="1"/>
        <s v="Incentivo á utilização partilhada de meios de transporte visando a proteção do ambiente" u="1"/>
        <s v="Assuntos económicos -Investimento" u="1"/>
        <s v="Incentivo ao mecenato cientifíco " u="1"/>
        <s v="Promoção de habitos alimentares saudáveis" u="1"/>
        <s v="Assuntos económicos - Relações internacionais" u="1"/>
        <s v="Assuntos económicos -Promoção regional" u="1"/>
        <s v="Incentivo à gestão de recursos florestais " u="1"/>
        <s v="Assuntos económicos - Indústria" u="1"/>
        <s v="Proteção social    " u="1"/>
        <s v="Assuntos económicos - Reestruturação empresarial" u="1"/>
        <s v="Promover a habitação prórpria permanente" u="1"/>
        <s v="Apoio à atividade dos Bombeiros." u="1"/>
        <s v="Assuntos económicos - Poupança" u="1"/>
        <s v="Assuntos económicos - Outros" u="1"/>
        <s v="Não onerar a atividade do Estado " u="1"/>
        <s v="Assuntos económicos - Promoção regional" u="1"/>
        <s v="Desenvolver o setor agrícola." u="1"/>
        <s v="Assuntos económicos - Criação de emprego" u="1"/>
        <s v="Assuntos Económicos | Criação de Emprego" u="1"/>
      </sharedItems>
    </cacheField>
    <cacheField name="Notas" numFmtId="0">
      <sharedItems containsBlank="1"/>
    </cacheField>
    <cacheField name="Início" numFmtId="0">
      <sharedItems containsDate="1" containsBlank="1" containsMixedTypes="1" minDate="1973-01-01T00:00:00" maxDate="2019-01-02T00:00:00"/>
    </cacheField>
    <cacheField name="Fim" numFmtId="0">
      <sharedItems containsDate="1" containsBlank="1" containsMixedTypes="1" minDate="2005-12-31T00:00:00" maxDate="2028-01-01T00:00:00"/>
    </cacheField>
    <cacheField name="Valor_x000a_(Milhões de Euros) " numFmtId="0">
      <sharedItems containsBlank="1" containsMixedTypes="1" containsNumber="1" minValue="-3.3780675899999997" maxValue="386.5"/>
    </cacheField>
    <cacheField name="Valor_x000a_(Milhões de Euros) 3" numFmtId="0">
      <sharedItems containsBlank="1" containsMixedTypes="1" containsNumber="1" minValue="-4.3361121200000001" maxValue="388.9"/>
    </cacheField>
    <cacheField name="Valor_x000a_(Milhões de Euros) 2" numFmtId="0">
      <sharedItems containsBlank="1" containsMixedTypes="1" containsNumber="1" minValue="-4.0335796000000004" maxValue="1344.6783213899998"/>
    </cacheField>
    <cacheField name="Valor_x000a_(Milhões de Euros) 4" numFmtId="0">
      <sharedItems containsBlank="1" containsMixedTypes="1" containsNumber="1" minValue="-3.7656825199999999" maxValue="1325.2158370300001"/>
    </cacheField>
    <cacheField name="Valor_x000a_(Milhões de Euros) 6" numFmtId="0">
      <sharedItems containsBlank="1" containsMixedTypes="1" containsNumber="1" minValue="-6.0643092799999998" maxValue="1383.6373659400001"/>
    </cacheField>
    <cacheField name="Valor_x000a_(Milhões de Euros) 8" numFmtId="0">
      <sharedItems containsBlank="1" containsMixedTypes="1" containsNumber="1" minValue="-5.9749381799999997" maxValue="1435.3912608099999"/>
    </cacheField>
  </cacheFields>
  <extLst>
    <ext xmlns:x14="http://schemas.microsoft.com/office/spreadsheetml/2009/9/main" uri="{725AE2AE-9491-48be-B2B4-4EB974FC3084}">
      <x14:pivotCacheDefinition pivotCacheId="7775287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2">
  <r>
    <x v="0"/>
    <s v="DF"/>
    <s v="DF.3.D.009"/>
    <s v="Isenção"/>
    <s v="Álcool utilizado no fabrico de medicamentos"/>
    <s v="67º, nº 3 f)"/>
    <s v="CIEC"/>
    <s v="CT.1"/>
    <x v="0"/>
    <x v="0"/>
    <x v="0"/>
    <x v="0"/>
    <m/>
    <s v="01-02-2000"/>
    <m/>
    <m/>
    <m/>
    <m/>
    <m/>
    <m/>
    <m/>
  </r>
  <r>
    <x v="0"/>
    <s v="DF"/>
    <s v="DF.3.D"/>
    <s v="Isenção"/>
    <s v="Bebidas não alcoólicas consideradas alimentos para as necessidades dietéticas especiais ou suplementos dietéticos"/>
    <s v="87º-B, nº 1 c)"/>
    <s v="CIEC"/>
    <s v="CT.1"/>
    <x v="0"/>
    <x v="1"/>
    <x v="1"/>
    <x v="1"/>
    <m/>
    <s v="01-02-2017"/>
    <m/>
    <m/>
    <m/>
    <m/>
    <m/>
    <m/>
    <m/>
  </r>
  <r>
    <x v="0"/>
    <s v="DF"/>
    <s v="DF.3.D.003"/>
    <s v="Isenção"/>
    <s v="Bebidas alcoólicas e álcool utilizados no fabrico de produtos não destinados ao consumo humano"/>
    <s v="67º, nº 1 a)"/>
    <s v="CIEC"/>
    <s v="CT.1"/>
    <x v="0"/>
    <x v="0"/>
    <x v="0"/>
    <x v="2"/>
    <m/>
    <s v="01-02-2000"/>
    <m/>
    <m/>
    <m/>
    <m/>
    <m/>
    <m/>
    <m/>
  </r>
  <r>
    <x v="0"/>
    <s v="DF"/>
    <s v="DF.3.D"/>
    <s v="Isenção"/>
    <s v="Bebidas alcoólicas e álcool utilizados na produção de vinagre"/>
    <s v="67º, nº 1 b)"/>
    <s v="CIEC"/>
    <s v="CT.1"/>
    <x v="0"/>
    <x v="0"/>
    <x v="0"/>
    <x v="3"/>
    <m/>
    <s v="01-02-2000"/>
    <m/>
    <m/>
    <m/>
    <m/>
    <m/>
    <m/>
    <m/>
  </r>
  <r>
    <x v="0"/>
    <s v="DF"/>
    <s v="DF.3.D"/>
    <s v="Isenção"/>
    <s v="Bebidas alcoólicas e álcool utilizados no fabrico de aromas destinados à preparação de géneros alimentícios e bebidas não alcoólicas"/>
    <s v="67º, nº 1 c)"/>
    <s v="CIEC"/>
    <s v="CT.1"/>
    <x v="0"/>
    <x v="0"/>
    <x v="0"/>
    <x v="3"/>
    <m/>
    <s v="01-02-2000"/>
    <m/>
    <m/>
    <m/>
    <m/>
    <m/>
    <m/>
    <m/>
  </r>
  <r>
    <x v="0"/>
    <s v="DF"/>
    <s v="DF.3.D"/>
    <s v="Isenção"/>
    <s v="Bebidas alcoólicas e álcool utilizados diretamente ou como componentes de produtos semiacabados, na produção de géneros alimentícios"/>
    <s v="67º, nº 1 d)"/>
    <s v="CIEC"/>
    <s v="CT.1"/>
    <x v="0"/>
    <x v="0"/>
    <x v="0"/>
    <x v="3"/>
    <m/>
    <s v="01-02-2000"/>
    <m/>
    <m/>
    <m/>
    <m/>
    <m/>
    <m/>
    <m/>
  </r>
  <r>
    <x v="0"/>
    <s v="DF"/>
    <s v="DF.3.D.005"/>
    <s v="Isenção"/>
    <s v="Bebidas alcoólicas e álcool para fins científicos ou ensaios de produção ou como amostras para análise"/>
    <s v="67º, nº 1 e)"/>
    <s v="CIEC"/>
    <s v="CT.1"/>
    <x v="0"/>
    <x v="0"/>
    <x v="0"/>
    <x v="2"/>
    <m/>
    <s v="01-02-2000"/>
    <m/>
    <m/>
    <m/>
    <m/>
    <m/>
    <m/>
    <m/>
  </r>
  <r>
    <x v="0"/>
    <s v="DF"/>
    <s v="DF.3.D"/>
    <s v="Isenção"/>
    <s v="Bebidas alcoólicas e álcool utilizados em processos de fabrico, desde que o produto final não contenha alcool"/>
    <s v="67º, nº 1 f)"/>
    <s v="CIEC"/>
    <s v="CT.1"/>
    <x v="0"/>
    <x v="0"/>
    <x v="0"/>
    <x v="2"/>
    <m/>
    <s v="01-02-2000"/>
    <m/>
    <m/>
    <m/>
    <m/>
    <m/>
    <m/>
    <m/>
  </r>
  <r>
    <x v="0"/>
    <s v="DF"/>
    <s v="DF.3.D"/>
    <s v="Isenção"/>
    <s v="Bebidas alcoólicas e álcool utilizados no fabrico de produtos constituintes não sujeitos ao imposto"/>
    <s v="67º, nº 1 g)"/>
    <s v="CIEC"/>
    <s v="CT.1"/>
    <x v="0"/>
    <x v="0"/>
    <x v="0"/>
    <x v="2"/>
    <m/>
    <s v="01-02-2000"/>
    <m/>
    <m/>
    <m/>
    <m/>
    <m/>
    <m/>
    <m/>
  </r>
  <r>
    <x v="0"/>
    <s v="DF"/>
    <s v="DF.3.D.004"/>
    <s v="Isenção"/>
    <s v="Bebidas alcoólicas e álcool utilizado no fabrico de produtos agro-alimentares desde que se trate de vinhos modificados"/>
    <s v="67º, nº 1 h)"/>
    <s v="CIEC"/>
    <s v="CT.1"/>
    <x v="0"/>
    <x v="0"/>
    <x v="0"/>
    <x v="3"/>
    <m/>
    <s v="01-02-2000"/>
    <m/>
    <m/>
    <m/>
    <m/>
    <m/>
    <m/>
    <m/>
  </r>
  <r>
    <x v="0"/>
    <s v="DF"/>
    <s v="DF.3.D.007"/>
    <s v="Isenção"/>
    <s v="Álcool total ou parcialmente desnaturado utilizado para fins industriais"/>
    <s v="67º, nº 3 a)"/>
    <s v="CIEC"/>
    <s v="CT.1"/>
    <x v="0"/>
    <x v="0"/>
    <x v="0"/>
    <x v="2"/>
    <m/>
    <s v="01-02-2000"/>
    <m/>
    <m/>
    <m/>
    <m/>
    <m/>
    <m/>
    <m/>
  </r>
  <r>
    <x v="0"/>
    <s v="DF"/>
    <s v="DF.3.D.008"/>
    <s v="Isenção"/>
    <s v="Álcool distribuido totalmente desnaturado "/>
    <s v="67º, nº 3 b)"/>
    <s v="CIEC"/>
    <s v="CT.1"/>
    <x v="0"/>
    <x v="0"/>
    <x v="0"/>
    <x v="2"/>
    <m/>
    <s v="01-02-2000"/>
    <m/>
    <m/>
    <m/>
    <m/>
    <m/>
    <m/>
    <m/>
  </r>
  <r>
    <x v="0"/>
    <s v="DF"/>
    <s v="DF.3.D"/>
    <s v="Isenção"/>
    <s v="Bebidas não alcoólicas quando utilizadas em processos de fabrico ou como matéria-prima de outros produtos"/>
    <s v="87º-B, nº 2 a)"/>
    <s v="CIEC"/>
    <s v="CT.1"/>
    <x v="0"/>
    <x v="0"/>
    <x v="0"/>
    <x v="2"/>
    <m/>
    <s v="01-02-2017"/>
    <m/>
    <m/>
    <m/>
    <m/>
    <m/>
    <m/>
    <m/>
  </r>
  <r>
    <x v="0"/>
    <s v="DF"/>
    <s v="DF.3.D"/>
    <s v="Isenção"/>
    <s v="Bebidas não alcoólicas cuja mistura final resulte da diluição e adicionamento de outros produtos não alcoólicos aos concentrados tributados desde que seja demonstrada a liquidação do imposto sobre estes "/>
    <s v="87º-B, nº 1 d)"/>
    <s v="CIEC"/>
    <s v="CT.1"/>
    <x v="0"/>
    <x v="2"/>
    <x v="2"/>
    <x v="2"/>
    <m/>
    <s v="01-02-2017"/>
    <m/>
    <m/>
    <m/>
    <m/>
    <m/>
    <m/>
    <m/>
  </r>
  <r>
    <x v="0"/>
    <s v="DF"/>
    <s v="DF.3.D.011"/>
    <s v="Redução de taxa"/>
    <s v="Cerveja que as pequenas cervejeiras produzam e declarem para introdução no consumo"/>
    <s v="80º, nº 3"/>
    <s v="CIEC"/>
    <s v="CT.5"/>
    <x v="1"/>
    <x v="0"/>
    <x v="0"/>
    <x v="4"/>
    <m/>
    <s v="01-02-2000"/>
    <m/>
    <m/>
    <m/>
    <m/>
    <m/>
    <m/>
    <m/>
  </r>
  <r>
    <x v="0"/>
    <s v="DF"/>
    <s v="DF.3.D.009"/>
    <s v="Isenção"/>
    <s v="Álcool destinado a consumo próprio de hospitais e similares, publicos e privados"/>
    <s v="67º, nº 3 c)"/>
    <s v="CIEC"/>
    <s v="CT.1"/>
    <x v="0"/>
    <x v="3"/>
    <x v="3"/>
    <x v="5"/>
    <m/>
    <s v="01-02-2000"/>
    <m/>
    <m/>
    <m/>
    <m/>
    <m/>
    <m/>
    <m/>
  </r>
  <r>
    <x v="0"/>
    <s v="DF"/>
    <s v="DF.3.D.009"/>
    <s v="Isenção"/>
    <s v="Álcool destinado a fins terapêuticos e sanitários"/>
    <s v="67º, nº 3 e)"/>
    <s v="CIEC"/>
    <s v="CT.1"/>
    <x v="0"/>
    <x v="3"/>
    <x v="3"/>
    <x v="5"/>
    <m/>
    <s v="01-02-2000"/>
    <m/>
    <m/>
    <m/>
    <m/>
    <m/>
    <m/>
    <m/>
  </r>
  <r>
    <x v="0"/>
    <s v="DF"/>
    <s v="DF.3.D.009"/>
    <s v="Isenção"/>
    <s v="Álcool destinado a testes laboratoriais e à investigação científica"/>
    <s v="67º, nº 3 d)"/>
    <s v="CIEC"/>
    <s v="CT.1"/>
    <x v="0"/>
    <x v="4"/>
    <x v="4"/>
    <x v="6"/>
    <m/>
    <s v="01-02-2000"/>
    <m/>
    <m/>
    <m/>
    <m/>
    <m/>
    <m/>
    <m/>
  </r>
  <r>
    <x v="0"/>
    <s v="DF"/>
    <s v="DF.3.D"/>
    <s v="Isenção"/>
    <s v="Bebidas não alcoólicas quando utilizadas para pesquisa, controle de qualidade e testes de sabor"/>
    <s v="87º-B, nº 2 b)"/>
    <s v="CIEC"/>
    <s v="CT.1"/>
    <x v="0"/>
    <x v="4"/>
    <x v="4"/>
    <x v="6"/>
    <m/>
    <s v="01-02-2017"/>
    <m/>
    <m/>
    <m/>
    <m/>
    <m/>
    <m/>
    <m/>
  </r>
  <r>
    <x v="0"/>
    <s v="DF"/>
    <s v="DF.3.D.010"/>
    <s v="Redução de taxa"/>
    <s v="Bebidas espirituosas que as pequenas destilarias produzam e declarem para consumo"/>
    <s v="79º, nº 2"/>
    <s v="CIEC"/>
    <s v="CT.5"/>
    <x v="1"/>
    <x v="0"/>
    <x v="0"/>
    <x v="7"/>
    <m/>
    <s v="01-02-2000"/>
    <m/>
    <m/>
    <m/>
    <m/>
    <m/>
    <m/>
    <m/>
  </r>
  <r>
    <x v="0"/>
    <s v="DF"/>
    <s v="DF.3.D"/>
    <s v="Isenção"/>
    <s v="Bebidas não alcoólicas não adicionadas de açucar ou de outros edulcorantes"/>
    <s v="87º-B, nº 1 e)"/>
    <s v="CIEC"/>
    <s v="CT.1"/>
    <x v="0"/>
    <x v="2"/>
    <x v="2"/>
    <x v="8"/>
    <m/>
    <s v="01-02-2017"/>
    <m/>
    <m/>
    <m/>
    <m/>
    <m/>
    <m/>
    <m/>
  </r>
  <r>
    <x v="0"/>
    <s v="DF"/>
    <s v="DF.3.D"/>
    <s v="Isenção"/>
    <s v="Bebidas não alcoólicas como sumos e nectáres de frutos e de algas ou de produtos horticolas e bebidas de cereais, amêndoa, caju e avelã"/>
    <s v="87º-B, nº 1 b)"/>
    <s v="CIEC"/>
    <s v="CT.1"/>
    <x v="0"/>
    <x v="1"/>
    <x v="1"/>
    <x v="8"/>
    <m/>
    <s v="01-02-2017"/>
    <m/>
    <m/>
    <m/>
    <m/>
    <m/>
    <m/>
    <m/>
  </r>
  <r>
    <x v="0"/>
    <s v="DF"/>
    <s v="DF.3.D"/>
    <s v="Isenção"/>
    <s v="Produtos que se destinem a ser utilizados por forças de outros estados que sejam membros da NATO, excluindo os que tenham nacionalidade Portuguesa"/>
    <s v="6º, nº 1 c)"/>
    <s v="CIEC"/>
    <s v="CT.1"/>
    <x v="0"/>
    <x v="5"/>
    <x v="5"/>
    <x v="9"/>
    <m/>
    <s v="01-02-2000"/>
    <m/>
    <m/>
    <m/>
    <m/>
    <m/>
    <m/>
    <m/>
  </r>
  <r>
    <x v="0"/>
    <s v="DF"/>
    <s v="DF.3.D"/>
    <s v="Isenção"/>
    <s v="Bebidas não alcoólicas à base de leite, soja ou arroz"/>
    <s v="87º-B, nº 1 a)"/>
    <s v="CIEC"/>
    <s v="CT.1"/>
    <x v="0"/>
    <x v="1"/>
    <x v="1"/>
    <x v="8"/>
    <m/>
    <s v="01-02-2017"/>
    <m/>
    <m/>
    <m/>
    <m/>
    <m/>
    <m/>
    <m/>
  </r>
  <r>
    <x v="0"/>
    <s v="DF"/>
    <s v="DF.3.D"/>
    <s v="Redução de taxa"/>
    <s v="Taxas reduzidas aplicáveis a certas bebidas alcoólicas e alcool produzido e declarado para consumo na Região Autónoma dos Açores"/>
    <s v="77º"/>
    <s v="CIEC"/>
    <s v="CT.5"/>
    <x v="1"/>
    <x v="6"/>
    <x v="6"/>
    <x v="10"/>
    <m/>
    <s v="01-02-2000"/>
    <m/>
    <m/>
    <m/>
    <m/>
    <m/>
    <m/>
    <m/>
  </r>
  <r>
    <x v="0"/>
    <s v="DF"/>
    <s v="DF.3.D"/>
    <s v="Redução de taxa"/>
    <s v="Taxas reduzidas aplicáveis a certas bebidas alcoólicas e alcool produzido e declarado para consumo na Região Autónoma da Madeira"/>
    <s v="78º"/>
    <s v="CIEC"/>
    <s v="CT.5"/>
    <x v="1"/>
    <x v="6"/>
    <x v="6"/>
    <x v="10"/>
    <m/>
    <s v="01-02-2000"/>
    <m/>
    <m/>
    <m/>
    <m/>
    <m/>
    <m/>
    <m/>
  </r>
  <r>
    <x v="0"/>
    <s v="DF"/>
    <s v="DF.3.D.001"/>
    <s v="Isenção"/>
    <s v="Produtos que se destinem a ser utilizados no âmbito das relações diplomáticas e consulares"/>
    <s v="6º, nº 1 a)"/>
    <s v="CIEC"/>
    <s v="CT.1"/>
    <x v="0"/>
    <x v="5"/>
    <x v="5"/>
    <x v="9"/>
    <m/>
    <s v="01-02-2000"/>
    <m/>
    <m/>
    <m/>
    <m/>
    <m/>
    <m/>
    <m/>
  </r>
  <r>
    <x v="0"/>
    <s v="DF"/>
    <s v="DF.3.D"/>
    <s v="Isenção"/>
    <s v="Produtos que se destinem a ser consumidos no âmbito de um acordo concluído com países terceiros ou com organismos internacionais, desde que abranja isenção de IVA"/>
    <s v="6º, nº 1 d)"/>
    <s v="CIEC"/>
    <s v="CT.1"/>
    <x v="0"/>
    <x v="5"/>
    <x v="5"/>
    <x v="9"/>
    <m/>
    <s v="01-02-2000"/>
    <m/>
    <m/>
    <m/>
    <m/>
    <m/>
    <m/>
    <m/>
  </r>
  <r>
    <x v="0"/>
    <s v="DF"/>
    <s v="DF.3.D"/>
    <s v="Isenção"/>
    <s v="Produtos que se destinem a ser utilizados por organismos internacionais reconhecidos pelo Estado Português e seus membros"/>
    <s v="6º, nº 1 b)"/>
    <s v="CIEC"/>
    <s v="CT.1"/>
    <x v="0"/>
    <x v="5"/>
    <x v="5"/>
    <x v="9"/>
    <m/>
    <s v="01-02-2000"/>
    <m/>
    <m/>
    <m/>
    <m/>
    <m/>
    <m/>
    <m/>
  </r>
  <r>
    <x v="0"/>
    <s v="Estrutural"/>
    <s v="DF.3.D"/>
    <s v="Isenção"/>
    <s v="Produtos que se destinem a ser expedidos ou exportados"/>
    <s v="6º, nº 1 e)"/>
    <s v="CIEC"/>
    <s v="CT.1"/>
    <x v="0"/>
    <x v="7"/>
    <x v="7"/>
    <x v="11"/>
    <m/>
    <s v="01-02-2000"/>
    <m/>
    <m/>
    <m/>
    <m/>
    <m/>
    <m/>
    <m/>
  </r>
  <r>
    <x v="0"/>
    <s v="Estrutural"/>
    <s v="DF.3.D"/>
    <s v="Isenção"/>
    <s v="Produtos que se destinem a ser consumidos como abastecimento em embarcações ou aviões a partir de portos ou aeroportos nacionais e fora do espaço fiscal português"/>
    <s v="6º, nº 1 f)"/>
    <s v="CIEC"/>
    <s v="CT.1"/>
    <x v="0"/>
    <x v="7"/>
    <x v="7"/>
    <x v="11"/>
    <m/>
    <s v="01-02-2000"/>
    <m/>
    <m/>
    <m/>
    <m/>
    <m/>
    <m/>
    <m/>
  </r>
  <r>
    <x v="0"/>
    <s v="Estrutural"/>
    <s v="DF.3.D.002"/>
    <s v="Isenção"/>
    <s v="Pequenas remessas sem valor comercial e as mercadorias contidas na bagagem pessoal dos viajantes procedentes de Estado não membro da União Europeia"/>
    <s v="6º, nº 7"/>
    <s v="CIEC"/>
    <s v="CT.1"/>
    <x v="0"/>
    <x v="7"/>
    <x v="7"/>
    <x v="11"/>
    <m/>
    <s v="01-02-2000"/>
    <m/>
    <m/>
    <m/>
    <m/>
    <m/>
    <m/>
    <m/>
  </r>
  <r>
    <x v="0"/>
    <s v="Estrutural"/>
    <s v="DF.3.D"/>
    <s v="Isenção"/>
    <s v="Produtos vendidos em lojas francas ou a bordo de um navio ou aeronave desde que sejam transportados na bagagem pessoal de passageiros que viajem para um país terceiro, efetuando um voo ou travessia marítima"/>
    <s v="6º-A, nº 1"/>
    <s v="CIEC"/>
    <s v="CT.1"/>
    <x v="0"/>
    <x v="7"/>
    <x v="7"/>
    <x v="11"/>
    <m/>
    <s v="01-02-2000"/>
    <m/>
    <m/>
    <m/>
    <m/>
    <m/>
    <m/>
    <m/>
  </r>
  <r>
    <x v="1"/>
    <s v="DF"/>
    <m/>
    <s v="Isenção"/>
    <m/>
    <s v="10.º"/>
    <s v="CIRC"/>
    <s v="CT.1"/>
    <x v="0"/>
    <x v="1"/>
    <x v="1"/>
    <x v="12"/>
    <m/>
    <d v="1989-01-01T00:00:00"/>
    <m/>
    <n v="145.53364453603001"/>
    <n v="129.41168300000001"/>
    <n v="115.31697168999999"/>
    <n v="103.20490192"/>
    <n v="103.40454192"/>
    <n v="102.99493255"/>
  </r>
  <r>
    <x v="1"/>
    <s v="DF"/>
    <m/>
    <s v="Isenção"/>
    <s v="Rendimentos diretamente derivados do exercício de atividades culturais, recreativas e desportivas obtidos por associações legalmente constituídas para o exercício dessas atividades desde que se verifiquem cumulativamente determinadas condições"/>
    <s v="11.º"/>
    <s v="CIRC"/>
    <s v="CT.1"/>
    <x v="0"/>
    <x v="8"/>
    <x v="8"/>
    <x v="13"/>
    <m/>
    <d v="1989-01-01T00:00:00"/>
    <m/>
    <n v="20.940462652095"/>
    <n v="21.181425129999997"/>
    <n v="20.217954389999999"/>
    <n v="21.647165390000001"/>
    <n v="26.926663509999997"/>
    <n v="13.82846136"/>
  </r>
  <r>
    <x v="1"/>
    <s v="DF"/>
    <m/>
    <s v="Isenção"/>
    <m/>
    <s v="13.º"/>
    <s v="CIRC"/>
    <s v="CT.1"/>
    <x v="0"/>
    <x v="2"/>
    <x v="2"/>
    <x v="14"/>
    <m/>
    <d v="1989-01-01T00:00:00"/>
    <m/>
    <n v="12.409244334999999"/>
    <n v="14.563585249999999"/>
    <n v="11.205241300000001"/>
    <n v="35.192401480000001"/>
    <n v="43.513417509999996"/>
    <n v="24.268683379999999"/>
  </r>
  <r>
    <x v="1"/>
    <s v="DF"/>
    <m/>
    <s v="Isenção"/>
    <s v="Isenção resultante de acordo celebrado pelo Estado, nos termos da legislação ao abrigo da qual foi concedida, com as necessárias adaptações  "/>
    <s v="14.º, n.º 1"/>
    <s v="CIRC"/>
    <s v="CT.1"/>
    <x v="0"/>
    <x v="2"/>
    <x v="2"/>
    <x v="15"/>
    <m/>
    <d v="1989-01-01T00:00:00"/>
    <m/>
    <s v="nd"/>
    <s v="nd"/>
    <s v="nd"/>
    <s v="nd"/>
    <s v="nd"/>
    <s v="nd"/>
  </r>
  <r>
    <x v="1"/>
    <s v="DF"/>
    <m/>
    <s v="Isenção"/>
    <s v="Lucros de empreiteiros ou arrematantes, nacionais ou estrangeiros, derivados de obras e trabalhos das infraestruturas comuns NATO a realizar em território português"/>
    <s v="14.º, n.º 2"/>
    <s v="CIRC"/>
    <s v="CT.1"/>
    <x v="0"/>
    <x v="5"/>
    <x v="5"/>
    <x v="16"/>
    <m/>
    <s v="01-01-1989"/>
    <m/>
    <n v="7.0636169999999998E-2"/>
    <n v="0.113302"/>
    <n v="2.861344E-2"/>
    <n v="2.27195E-2"/>
    <n v="2.1541399999999997E-3"/>
    <n v="0"/>
  </r>
  <r>
    <x v="1"/>
    <s v="DF"/>
    <m/>
    <s v="Dedução à matéria coletável"/>
    <s v="Majoração dos gastos relativos à manutenção facultativa de creches, lactários e jardins-de-infância em benefício do pessoal da empresa, seus familiares ou outros, desde que tenham carácter geral"/>
    <s v="43.º, n.º 9"/>
    <s v="CIRC"/>
    <s v="CT.2"/>
    <x v="2"/>
    <x v="9"/>
    <x v="9"/>
    <x v="17"/>
    <m/>
    <d v="1989-01-01T00:00:00"/>
    <m/>
    <n v="0.83912463999999998"/>
    <n v="0.99909822000000004"/>
    <n v="1.4898496800000001"/>
    <n v="2.0086287999999999"/>
    <n v="2.4624394000000001"/>
    <n v="2.5198669900000001"/>
  </r>
  <r>
    <x v="1"/>
    <s v="DF"/>
    <m/>
    <s v="Dedução à matéria coletável"/>
    <s v="Majoração das quotizações pagas pelos associados a favor das associações empresariais em conformidade com os estatutos"/>
    <s v="44.º, n.º 1"/>
    <s v="CIRC"/>
    <s v="CT.2"/>
    <x v="2"/>
    <x v="2"/>
    <x v="2"/>
    <x v="18"/>
    <s v="(38)"/>
    <d v="1997-01-01T00:00:00"/>
    <m/>
    <n v="4.0491386900000004"/>
    <n v="3.9519990099999998"/>
    <n v="4.0488609499999999"/>
    <n v="4.0385997700000003"/>
    <n v="4.5764979800000001"/>
    <n v="4.7982086400000004"/>
  </r>
  <r>
    <x v="1"/>
    <s v="DF"/>
    <m/>
    <s v="Dedução à matéria coletável"/>
    <s v="Tributação em 50% dos rendimentos provenientes de contratos que tenham por objeto a cessão ou a utilização temporária de patentes e desenhos ou modelos industriais, cujos direitos estejam sujeitos a registo"/>
    <s v="50.º-A, n.º 1"/>
    <s v="CIRC"/>
    <s v="CT.2"/>
    <x v="2"/>
    <x v="4"/>
    <x v="4"/>
    <x v="19"/>
    <m/>
    <d v="2014-01-01T00:00:00"/>
    <m/>
    <n v="0"/>
    <n v="0"/>
    <n v="0"/>
    <n v="0"/>
    <n v="0.43450969"/>
    <n v="0.43450969"/>
  </r>
  <r>
    <x v="1"/>
    <s v="DF"/>
    <m/>
    <s v="Dedução à matéria coletável"/>
    <s v="Dedução dos prejuízos fiscais das sociedades fundidas aos lucros tributáveis da nova sociedade ou da sociedade incorporante, nos termos e condições estabelecidos no artigo 52.º do CIRC    "/>
    <s v="75.º, n.ºs 1 e 3"/>
    <s v="CIRC"/>
    <s v="CT.2"/>
    <x v="2"/>
    <x v="10"/>
    <x v="10"/>
    <x v="20"/>
    <m/>
    <d v="1989-01-01T00:00:00"/>
    <m/>
    <n v="0.74491269000000004"/>
    <n v="6.17755527"/>
    <n v="1.6915302999999999"/>
    <n v="5.11544562"/>
    <n v="15.559839559999999"/>
    <n v="5.2526049600000002"/>
  </r>
  <r>
    <x v="1"/>
    <s v="DF"/>
    <m/>
    <s v="Dedução à matéria coletável"/>
    <s v="Transmissibilidade de prejuízos fiscais - do estabelecimento estável situado em território português de uma sociedade residente num Estado membro da União Europeia"/>
    <s v="75.º, n.º 5"/>
    <s v="CIRC"/>
    <s v="CT.2"/>
    <x v="2"/>
    <x v="10"/>
    <x v="10"/>
    <x v="20"/>
    <s v="(39)"/>
    <d v="2001-08-13T00:00:00"/>
    <m/>
    <n v="0.20030832999999998"/>
    <n v="0.22795945000000001"/>
    <n v="0.24299514999999999"/>
    <n v="0.18652135"/>
    <n v="0.29720155999999998"/>
    <n v="0.28560445000000001"/>
  </r>
  <r>
    <x v="1"/>
    <s v="DF"/>
    <m/>
    <s v="Isenção"/>
    <s v="Tributação autónoma dos veículos movidos exclusivamente a energia elétrica"/>
    <s v="88.º, n.º 3"/>
    <s v="CIRC"/>
    <s v="CT.1"/>
    <x v="0"/>
    <x v="11"/>
    <x v="11"/>
    <x v="21"/>
    <m/>
    <d v="2008-01-01T00:00:00"/>
    <m/>
    <m/>
    <m/>
    <m/>
    <m/>
    <m/>
    <m/>
  </r>
  <r>
    <x v="1"/>
    <s v="DF"/>
    <m/>
    <s v="Redução de taxa"/>
    <s v="Tributação autónoma de viaturas ligeiras de passageiros híbridas plug-in"/>
    <s v="88.º, n.º 17"/>
    <s v="CIRC"/>
    <s v="CT.5"/>
    <x v="3"/>
    <x v="11"/>
    <x v="11"/>
    <x v="21"/>
    <m/>
    <d v="2015-01-01T00:00:00"/>
    <m/>
    <m/>
    <m/>
    <m/>
    <m/>
    <m/>
    <m/>
  </r>
  <r>
    <x v="1"/>
    <s v="DF"/>
    <m/>
    <s v="Redução de taxa"/>
    <s v="Tributação autónoma de viaturas ligeiras de passageiros movidas a GPL ou GNV"/>
    <s v="88.º, n.º 18"/>
    <s v="CIRC"/>
    <s v="CT.5"/>
    <x v="3"/>
    <x v="11"/>
    <x v="11"/>
    <x v="21"/>
    <m/>
    <d v="2015-01-01T00:00:00"/>
    <m/>
    <m/>
    <m/>
    <m/>
    <m/>
    <m/>
    <m/>
  </r>
  <r>
    <x v="1"/>
    <s v="DF"/>
    <m/>
    <s v="Dedução à matéria coletável"/>
    <m/>
    <s v="19.º, n.º 1"/>
    <s v="EBF"/>
    <s v="CT.2"/>
    <x v="2"/>
    <x v="12"/>
    <x v="12"/>
    <x v="22"/>
    <s v="(40)"/>
    <d v="1999-01-01T00:00:00"/>
    <d v="2018-06-30T00:00:00"/>
    <n v="43.386070750000009"/>
    <n v="40.554121500000001"/>
    <n v="40.440126409999998"/>
    <n v="47.371905830000003"/>
    <n v="54.93600713"/>
    <n v="53.840541510000001"/>
  </r>
  <r>
    <x v="1"/>
    <s v="DF"/>
    <m/>
    <s v="Dedução à matéria coletável"/>
    <s v="Majoração dos fluxos financeiros prestados por investidores sociais, reconhecidos por estes como gastos, no âmbito de parcerias de títulos de impacto social"/>
    <s v="19.º-A"/>
    <s v="EBF"/>
    <s v="CT.2"/>
    <x v="2"/>
    <x v="1"/>
    <x v="1"/>
    <x v="23"/>
    <m/>
    <d v="2018-01-01T00:00:00"/>
    <d v="2022-12-31T00:00:00"/>
    <n v="0"/>
    <n v="0"/>
    <n v="0"/>
    <n v="0"/>
    <n v="0"/>
    <n v="0"/>
  </r>
  <r>
    <x v="1"/>
    <s v="DF"/>
    <m/>
    <s v="Isenção"/>
    <s v="Rendimentos de fundos de poupança em ações, que se constituam e operem de acordo com a legislação nacional "/>
    <s v="26.º, n.º 1"/>
    <s v="EBF"/>
    <s v="CT.1"/>
    <x v="0"/>
    <x v="13"/>
    <x v="13"/>
    <x v="24"/>
    <m/>
    <d v="1995-08-06T00:00:00"/>
    <d v="2018-06-30T00:00:00"/>
    <n v="0.26955576000000003"/>
    <n v="0"/>
    <n v="0.11884992"/>
    <n v="0"/>
    <n v="1.8845199999999999E-2"/>
    <n v="1.8845199999999999E-2"/>
  </r>
  <r>
    <x v="1"/>
    <s v="DF"/>
    <m/>
    <s v="Isenção"/>
    <m/>
    <s v="28.º"/>
    <s v="EBF"/>
    <s v="CT.1"/>
    <x v="0"/>
    <x v="2"/>
    <x v="2"/>
    <x v="25"/>
    <s v="(41)"/>
    <d v="1989-01-01T00:00:00"/>
    <d v="2019-12-31T00:00:00"/>
    <n v="4.5693516000000001"/>
    <n v="1.6031392799999999"/>
    <n v="2.6383163500000002"/>
    <n v="2.7089790499999999"/>
    <n v="4.09738924"/>
    <n v="12.48895963"/>
  </r>
  <r>
    <x v="1"/>
    <s v="DF"/>
    <m/>
    <s v="Isenção"/>
    <m/>
    <s v="30.º, n.º 1"/>
    <s v="EBF"/>
    <s v="CT.1"/>
    <x v="0"/>
    <x v="2"/>
    <x v="2"/>
    <x v="26"/>
    <s v="(42)"/>
    <d v="1990-06-14T00:00:00"/>
    <d v="2019-12-31T00:00:00"/>
    <n v="117.36530279"/>
    <n v="81.649786750000004"/>
    <n v="61.453988580000001"/>
    <n v="96.201117999999994"/>
    <n v="53.70942135"/>
    <n v="57.842134090000002"/>
  </r>
  <r>
    <x v="1"/>
    <s v="DF"/>
    <m/>
    <s v="Isenção"/>
    <s v="Juros de depósitos a prazo efetuados por instituições de crédito não residentes em estabelecimentos legalmente autorizados a recebê-los "/>
    <s v="31.º"/>
    <s v="EBF"/>
    <s v="CT.1"/>
    <x v="0"/>
    <x v="2"/>
    <x v="2"/>
    <x v="27"/>
    <s v="(42)"/>
    <d v="1990-06-14T00:00:00"/>
    <d v="2019-12-31T00:00:00"/>
    <n v="26.52124968"/>
    <n v="27.564216380000001"/>
    <n v="17.755028190000001"/>
    <n v="15.595309350000001"/>
    <n v="191.57955982999999"/>
    <n v="49.405607310000001"/>
  </r>
  <r>
    <x v="1"/>
    <s v="DF"/>
    <m/>
    <s v="Dedução à coleta"/>
    <m/>
    <s v="32.º-A, n.º 3"/>
    <s v="EBF"/>
    <s v="CT.3"/>
    <x v="4"/>
    <x v="13"/>
    <x v="13"/>
    <x v="28"/>
    <s v="(43)"/>
    <d v="2003-01-01T00:00:00"/>
    <d v="2018-12-31T00:00:00"/>
    <n v="0.12045980000000001"/>
    <n v="0.53781000000000001"/>
    <n v="0.28612120000000002"/>
    <n v="7.5393959999999996E-2"/>
    <n v="0.19850096"/>
    <n v="0.19850096"/>
  </r>
  <r>
    <x v="1"/>
    <s v="DF"/>
    <m/>
    <s v="Isenção"/>
    <m/>
    <s v="32.º-C"/>
    <s v="EBF"/>
    <s v="CT.1"/>
    <x v="0"/>
    <x v="13"/>
    <x v="13"/>
    <x v="29"/>
    <m/>
    <d v="2016-03-31T00:00:00"/>
    <d v="2021-03-30T00:00:00"/>
    <s v="nd"/>
    <s v="nd"/>
    <s v="nd"/>
    <s v="nd"/>
    <s v="nd"/>
    <s v="nd"/>
  </r>
  <r>
    <x v="1"/>
    <s v="DF"/>
    <m/>
    <s v="Isenção"/>
    <m/>
    <s v="33.º, n.º 4 "/>
    <s v="EBF"/>
    <s v="CT.1"/>
    <x v="0"/>
    <x v="6"/>
    <x v="6"/>
    <x v="10"/>
    <m/>
    <s v="01-01-1989"/>
    <d v="2027-12-31T00:00:00"/>
    <s v="nd"/>
    <s v="nd"/>
    <s v="nd"/>
    <s v="nd"/>
    <s v="nd"/>
    <s v="nd"/>
  </r>
  <r>
    <x v="1"/>
    <s v="DF"/>
    <m/>
    <s v="Isenção"/>
    <m/>
    <s v="33.º, n.º 5 a)"/>
    <s v="EBF"/>
    <s v="CT.1"/>
    <x v="0"/>
    <x v="6"/>
    <x v="6"/>
    <x v="10"/>
    <m/>
    <s v="01-01-1989"/>
    <d v="2027-12-31T00:00:00"/>
    <s v="nd"/>
    <s v="nd"/>
    <s v="nd"/>
    <s v="nd"/>
    <s v="nd"/>
    <s v="nd"/>
  </r>
  <r>
    <x v="1"/>
    <s v="DF"/>
    <m/>
    <s v="Isenção"/>
    <s v="Rendimentos das prestações de serviços auferidos por não residentes e não imputáveis a estabelecimento estável situado em território português fora das zonas francas, devidos por entidades instaladas na mesma e respeitantes à atividade aí desenvolvida"/>
    <s v="33.º, n.º 5 b)"/>
    <s v="EBF"/>
    <s v="CT.1"/>
    <x v="0"/>
    <x v="6"/>
    <x v="6"/>
    <x v="10"/>
    <s v="(44)"/>
    <d v="1998-02-11T00:00:00"/>
    <d v="2027-12-31T00:00:00"/>
    <s v="nd"/>
    <s v="nd"/>
    <s v="nd"/>
    <s v="nd"/>
    <s v="nd"/>
    <s v="nd"/>
  </r>
  <r>
    <x v="1"/>
    <s v="DF"/>
    <m/>
    <s v="Isenção"/>
    <s v="Rendimentos pagos pelas sociedades e sucursais de trust off-shore instaladas nas zonas francas a utentes dos seus serviços, desde que estes sejam entidades instaladas nas zonas francas ou não residentes em território português "/>
    <s v="33.º, n.º 7"/>
    <s v="EBF"/>
    <s v="CT.1"/>
    <x v="0"/>
    <x v="6"/>
    <x v="6"/>
    <x v="10"/>
    <m/>
    <d v="1989-01-01T00:00:00"/>
    <d v="2027-12-31T00:00:00"/>
    <s v="nd"/>
    <s v="nd"/>
    <s v="nd"/>
    <s v="nd"/>
    <s v="nd"/>
    <s v="nd"/>
  </r>
  <r>
    <x v="1"/>
    <s v="DF"/>
    <m/>
    <s v="Dedução à coleta"/>
    <s v="Dedução de uma determinada percentagem à coleta do IRC das entidades licenciadas para operar na zona franca industrial da  Zona Franca da Madeira e da Zona Franca da ilha de Santa Maria, desde que observem determinadas condições"/>
    <s v="35º, nº 6 ; 36º, nº 5, 36º-A, nº6"/>
    <s v="EBF"/>
    <s v="CT.3"/>
    <x v="4"/>
    <x v="6"/>
    <x v="6"/>
    <x v="10"/>
    <s v="(45)"/>
    <d v="2003-01-01T00:00:00"/>
    <d v="2027-12-31T00:00:00"/>
    <n v="2.68700692"/>
    <n v="16.532323420000001"/>
    <n v="10.240819460000001"/>
    <n v="4.5403960099999994"/>
    <n v="1.06076788"/>
    <n v="0.98353721000000005"/>
  </r>
  <r>
    <x v="1"/>
    <s v="DF"/>
    <m/>
    <s v="Redução de taxa"/>
    <s v="Tributação, a uma taxa reduzida, durante um período temporal limitado, de determinados rendimentos obtidos por entidades licenciadas na Zona Franca da Madeira  e da Zona Franca da ilha de Santa Maria, desde que observados determinados requisitos"/>
    <s v="33.º, 36.º, n.º 1 e 36.º-A, n.ºs 1, 12 e 14"/>
    <s v="EBF"/>
    <s v="CT.5"/>
    <x v="1"/>
    <x v="6"/>
    <x v="6"/>
    <x v="10"/>
    <m/>
    <d v="1989-01-01T00:00:00"/>
    <d v="2027-12-31T00:00:00"/>
    <n v="172.36593483999999"/>
    <n v="196.24624876999999"/>
    <n v="136.61107612999999"/>
    <n v="112.29986728"/>
    <n v="79.964104980000002"/>
    <n v="79.375328809999999"/>
  </r>
  <r>
    <x v="1"/>
    <s v="DF"/>
    <m/>
    <s v="Dedução à matéria coletável"/>
    <m/>
    <s v="41.º-A"/>
    <s v="EBF"/>
    <s v="CT.2"/>
    <x v="2"/>
    <x v="13"/>
    <x v="13"/>
    <x v="30"/>
    <s v="(46)"/>
    <d v="2008-01-01T00:00:00"/>
    <d v="2022-12-31T00:00:00"/>
    <n v="0.19539506999999998"/>
    <n v="0.50290038000000004"/>
    <n v="0.73270181000000001"/>
    <n v="1.08681351"/>
    <n v="8.02645169"/>
    <n v="17.028698599999998"/>
  </r>
  <r>
    <x v="1"/>
    <s v="DF"/>
    <m/>
    <s v="Redução de taxa"/>
    <m/>
    <s v="41.º-B, n.º 1"/>
    <s v="EBF"/>
    <s v="CT.5"/>
    <x v="1"/>
    <x v="6"/>
    <x v="6"/>
    <x v="31"/>
    <s v="(47)"/>
    <d v="2017-01-01T00:00:00"/>
    <d v="2023-12-31T00:00:00"/>
    <n v="10.23987256"/>
    <n v="5.1881250099999994"/>
    <n v="2.0025111799999999"/>
    <n v="0"/>
    <n v="7.4000354100000001"/>
    <n v="7.3385230300000002"/>
  </r>
  <r>
    <x v="1"/>
    <s v="DF"/>
    <m/>
    <s v="Dedução à coleta"/>
    <m/>
    <s v="41.º-B, n.º 2"/>
    <s v="EBF"/>
    <s v="CT.3"/>
    <x v="4"/>
    <x v="6"/>
    <x v="6"/>
    <x v="31"/>
    <s v="(48)"/>
    <d v="2019-01-01T00:00:00"/>
    <d v="2019-12-31T00:00:00"/>
    <m/>
    <m/>
    <m/>
    <m/>
    <m/>
    <m/>
  </r>
  <r>
    <x v="1"/>
    <s v="DF"/>
    <m/>
    <s v="Dedução à matéria coletável"/>
    <s v="Tributação parcial dos lucros obtidos por empresas armadoras da marinha mercante nacional e resultantes exclusivamente da atividade de transporte marítimo"/>
    <s v="51.º"/>
    <s v="EBF"/>
    <s v="CT.2"/>
    <x v="2"/>
    <x v="2"/>
    <x v="2"/>
    <x v="32"/>
    <s v="(49)"/>
    <d v="1991-01-01T00:00:00"/>
    <d v="2018-11-14T00:00:00"/>
    <n v="1.24169799"/>
    <n v="3.2661342599999998"/>
    <n v="3.0855835699999998"/>
    <n v="4.0258300900000004"/>
    <n v="4.5774289699999997"/>
    <n v="5.3044854099999998"/>
  </r>
  <r>
    <x v="1"/>
    <s v="DF"/>
    <m/>
    <s v="Isenção"/>
    <s v="Isenção das comissões vitivinícolas regionais, exceto quanto aos rendimentos de capital   "/>
    <s v="52.º"/>
    <s v="EBF"/>
    <s v="CT.1"/>
    <x v="0"/>
    <x v="2"/>
    <x v="2"/>
    <x v="33"/>
    <s v="(50)"/>
    <d v="1989-12-05T00:00:00"/>
    <d v="2019-12-31T00:00:00"/>
    <n v="0.21082979999999998"/>
    <n v="0.14861902999999999"/>
    <n v="0.22585284999999999"/>
    <n v="0.12572157"/>
    <n v="0.14671692999999997"/>
    <n v="0.17937918"/>
  </r>
  <r>
    <x v="1"/>
    <s v="DF"/>
    <m/>
    <s v="Isenção"/>
    <m/>
    <s v="53.º"/>
    <s v="EBF"/>
    <s v="CT.1"/>
    <x v="0"/>
    <x v="11"/>
    <x v="11"/>
    <x v="21"/>
    <s v="(51)"/>
    <s v="01-01-2000"/>
    <d v="2019-12-31T00:00:00"/>
    <n v="0.82364870999999995"/>
    <n v="1.07481765"/>
    <n v="0.76486684999999999"/>
    <n v="1.1507897499999999"/>
    <n v="2.4238100499999997"/>
    <n v="2.4147439099999999"/>
  </r>
  <r>
    <x v="1"/>
    <s v="DF"/>
    <m/>
    <s v="Isenção"/>
    <s v="Rendimentos das coletividades desportivas, de cultura e recreio, abrangidas pelo art.º 11.º do CIRC, desde que a totalidade dos seus rendimentos brutos sujeitos a tributação e não isentos não exceda um determinado montante "/>
    <s v="54.º, n.º 1"/>
    <s v="EBF"/>
    <s v="CT.1"/>
    <x v="0"/>
    <x v="8"/>
    <x v="8"/>
    <x v="34"/>
    <s v="(52)"/>
    <d v="1989-01-01T00:00:00"/>
    <d v="2019-12-31T00:00:00"/>
    <s v="-"/>
    <s v="-"/>
    <s v="-"/>
    <s v="-"/>
    <s v="-"/>
    <s v="-"/>
  </r>
  <r>
    <x v="1"/>
    <s v="DF"/>
    <m/>
    <s v="Dedução à matéria coletável"/>
    <m/>
    <s v="54.º, n.º 2"/>
    <s v="EBF"/>
    <s v="CT.2"/>
    <x v="2"/>
    <x v="8"/>
    <x v="8"/>
    <x v="35"/>
    <s v="(53)"/>
    <d v="1990-03-25T00:00:00"/>
    <d v="2019-12-31T00:00:00"/>
    <n v="0"/>
    <n v="5.4848400000000004E-3"/>
    <n v="9.6956799999999999E-3"/>
    <n v="7.4763E-3"/>
    <n v="3.50037E-3"/>
    <n v="1.60411E-3"/>
  </r>
  <r>
    <x v="1"/>
    <s v="DF"/>
    <m/>
    <s v="Isenção"/>
    <m/>
    <s v="55.º"/>
    <s v="EBF"/>
    <s v="CT.1"/>
    <x v="0"/>
    <x v="2"/>
    <x v="2"/>
    <x v="36"/>
    <s v="(54)"/>
    <s v="01-01-1991"/>
    <d v="2020-12-31T00:00:00"/>
    <n v="4.4322971400000002"/>
    <n v="4.4405666899999998"/>
    <n v="4.4506494299999995"/>
    <n v="4.4070546500000001"/>
    <n v="3.8864056799999998"/>
    <n v="3.42416608"/>
  </r>
  <r>
    <x v="1"/>
    <s v="DF"/>
    <m/>
    <s v="Isenção"/>
    <s v="Rendimentos derivados dos terrenos baldios, exceto no que respeita a rendimentos de capitais e a mais-valias resultantes da alienação, a título oneroso, de partes de baldios "/>
    <s v="59.º"/>
    <s v="EBF"/>
    <s v="CT.1"/>
    <x v="0"/>
    <x v="2"/>
    <x v="2"/>
    <x v="37"/>
    <s v="(55)"/>
    <d v="2002-01-01T00:00:00"/>
    <d v="2019-10-01T00:00:00"/>
    <n v="0.39493874000000001"/>
    <n v="0.61731720999999995"/>
    <n v="0.55653302999999998"/>
    <n v="0.5922965"/>
    <n v="0.61808823999999996"/>
    <n v="0.64500310000000005"/>
  </r>
  <r>
    <x v="1"/>
    <s v="DF"/>
    <m/>
    <s v="Dedução à matéria coletável"/>
    <s v="Majoração dos gastos suportados com a aquisição, em território português, de eletricidade,  (GNV) e gases de petróleo liquefeito (GPL) para abastecimento de certos veículos"/>
    <s v="59.º-A"/>
    <s v="EBF"/>
    <s v="CT.2"/>
    <x v="2"/>
    <x v="11"/>
    <x v="11"/>
    <x v="38"/>
    <m/>
    <d v="2015-01-01T00:00:00"/>
    <d v="2019-12-31T00:00:00"/>
    <n v="0"/>
    <n v="0"/>
    <n v="1.1084510000000001E-2"/>
    <n v="0.65953242999999995"/>
    <n v="2.9994489999999999E-2"/>
    <n v="2.9994489999999999E-2"/>
  </r>
  <r>
    <x v="1"/>
    <s v="DF"/>
    <m/>
    <s v="Dedução à matéria coletável"/>
    <s v="Majoração dos gastos com sistemas de car-sharing e bike-sharing incorridos pelos sujeitos passivos"/>
    <s v="59.º-B"/>
    <s v="EBF"/>
    <s v="CT.2"/>
    <x v="2"/>
    <x v="11"/>
    <x v="11"/>
    <x v="39"/>
    <m/>
    <d v="2015-01-01T00:00:00"/>
    <d v="2019-12-31T00:00:00"/>
    <n v="0"/>
    <n v="0"/>
    <n v="3.4520000000000002E-5"/>
    <n v="3.6140000000000003E-5"/>
    <n v="1.857E-5"/>
    <n v="1.857E-5"/>
  </r>
  <r>
    <x v="1"/>
    <s v="DF"/>
    <m/>
    <s v="Dedução à matéria coletável"/>
    <m/>
    <s v="59.º-C"/>
    <s v="EBF"/>
    <s v="CT.2"/>
    <x v="2"/>
    <x v="11"/>
    <x v="11"/>
    <x v="40"/>
    <m/>
    <s v="01-01-2015"/>
    <d v="2019-12-31T00:00:00"/>
    <n v="0"/>
    <n v="0"/>
    <n v="8.7099999999999989E-5"/>
    <n v="9.7830000000000004E-5"/>
    <n v="1.3668999999999999E-4"/>
    <n v="1.3668999999999999E-4"/>
  </r>
  <r>
    <x v="1"/>
    <s v="DF"/>
    <m/>
    <s v="Dedução à matéria coletável"/>
    <m/>
    <s v="59.º-D, n.ºs 12 e 14"/>
    <s v="EBF"/>
    <s v="CT.2"/>
    <x v="2"/>
    <x v="11"/>
    <x v="11"/>
    <x v="41"/>
    <m/>
    <d v="2015-01-01T00:00:00"/>
    <d v="2023-12-31T00:00:00"/>
    <n v="0"/>
    <n v="0"/>
    <n v="8.17908E-3"/>
    <n v="3.5557999999999998E-4"/>
    <n v="0"/>
    <n v="0"/>
  </r>
  <r>
    <x v="1"/>
    <s v="DF"/>
    <m/>
    <s v="Dedução à matéria coletável"/>
    <s v="Majoração do gasto relativo a despesas de certificação biológica de explorações com produção em modo biológico"/>
    <s v="59.º-E"/>
    <s v="EBF"/>
    <s v="CT.2"/>
    <x v="2"/>
    <x v="11"/>
    <x v="11"/>
    <x v="21"/>
    <m/>
    <d v="2017-01-01T00:00:00"/>
    <d v="2021-12-31T00:00:00"/>
    <n v="0"/>
    <n v="0"/>
    <n v="0"/>
    <n v="0"/>
    <n v="4.3822000000000002E-4"/>
    <n v="4.3822000000000002E-4"/>
  </r>
  <r>
    <x v="1"/>
    <s v="DF"/>
    <m/>
    <s v="Dedução à coleta"/>
    <m/>
    <s v="59.º-F"/>
    <s v="EBF"/>
    <s v="CT.2"/>
    <x v="2"/>
    <x v="14"/>
    <x v="14"/>
    <x v="42"/>
    <m/>
    <d v="2017-02-23T00:00:00"/>
    <d v="2017-12-31T00:00:00"/>
    <n v="0"/>
    <n v="0"/>
    <n v="0"/>
    <n v="0"/>
    <n v="0.25538741999999998"/>
    <n v="0"/>
  </r>
  <r>
    <x v="1"/>
    <s v="DF"/>
    <m/>
    <s v="Isenção"/>
    <m/>
    <s v="59.º-G, n.º 1"/>
    <s v="EBF"/>
    <s v="CT.1"/>
    <x v="0"/>
    <x v="11"/>
    <x v="11"/>
    <x v="43"/>
    <m/>
    <d v="2018-01-01T00:00:00"/>
    <d v="2023-12-31T00:00:00"/>
    <n v="0"/>
    <n v="0"/>
    <n v="0"/>
    <n v="0"/>
    <n v="0"/>
    <n v="0"/>
  </r>
  <r>
    <x v="1"/>
    <s v="DF"/>
    <m/>
    <s v="Isenção"/>
    <s v="Rendimentos respeitantes a participações sociais em EGF, pagos ou colocados à disposição dos respetivos titulares não residentes sem estabelecimento estável em território português"/>
    <s v="59.º-G, n.º 2"/>
    <s v="EBF"/>
    <s v="CT.1"/>
    <x v="0"/>
    <x v="11"/>
    <x v="11"/>
    <x v="43"/>
    <m/>
    <d v="2018-01-01T00:00:00"/>
    <d v="2023-12-31T00:00:00"/>
    <n v="0"/>
    <n v="0"/>
    <n v="0"/>
    <n v="0"/>
    <n v="0"/>
    <n v="0"/>
  </r>
  <r>
    <x v="1"/>
    <s v="DF"/>
    <m/>
    <s v="Isenção"/>
    <s v="Saldo positivo entre as mais-valias e as menos-valias resultantes da alienação de participações sociais em EGF, quando o titular seja não residente a que não seja aplicável a isenção prevista no art.º 27.º do EBF"/>
    <s v="59.º-G, n.º 6"/>
    <s v="EBF"/>
    <s v="CT.1"/>
    <x v="0"/>
    <x v="11"/>
    <x v="11"/>
    <x v="43"/>
    <m/>
    <d v="2018-01-01T00:00:00"/>
    <d v="2023-12-31T00:00:00"/>
    <n v="0"/>
    <n v="0"/>
    <n v="0"/>
    <n v="0"/>
    <n v="0"/>
    <n v="0"/>
  </r>
  <r>
    <x v="1"/>
    <s v="DF"/>
    <m/>
    <s v="Exclusão da tributação autonoma"/>
    <m/>
    <s v="59.º-H"/>
    <s v="EBF"/>
    <s v="CT.9"/>
    <x v="5"/>
    <x v="8"/>
    <x v="8"/>
    <x v="13"/>
    <m/>
    <d v="2018-01-01T00:00:00"/>
    <d v="2023-12-31T00:00:00"/>
    <n v="0"/>
    <n v="0"/>
    <n v="0"/>
    <n v="0"/>
    <n v="0"/>
    <n v="0"/>
  </r>
  <r>
    <x v="1"/>
    <s v="DF"/>
    <m/>
    <s v="Dedução à matéria coletável"/>
    <m/>
    <s v="59.º-I"/>
    <s v="EBF"/>
    <s v="CT.2"/>
    <x v="2"/>
    <x v="2"/>
    <x v="2"/>
    <x v="44"/>
    <m/>
    <d v="2018-01-01T00:00:00"/>
    <d v="2022-12-31T00:00:00"/>
    <n v="0"/>
    <n v="0"/>
    <n v="0"/>
    <n v="0"/>
    <n v="0"/>
    <n v="0"/>
  </r>
  <r>
    <x v="1"/>
    <s v="DF"/>
    <m/>
    <s v="Dedução à matéria coletável"/>
    <s v="Majoração dos gastos ou perdas  relativos a depreciações fiscalmente aceites de ativos fixos tangíveis correspondentes a embarcações eletrossolares ou exclusivamente elétricas"/>
    <s v="59.º-J"/>
    <s v="EBF"/>
    <s v="CT.2"/>
    <x v="2"/>
    <x v="11"/>
    <x v="11"/>
    <x v="45"/>
    <m/>
    <d v="2019-01-01T00:00:00"/>
    <d v="2023-12-31T00:00:00"/>
    <m/>
    <m/>
    <m/>
    <m/>
    <m/>
    <m/>
  </r>
  <r>
    <x v="1"/>
    <s v="DF"/>
    <m/>
    <s v="Dedução à matéria coletável"/>
    <s v="Dedutibilidade dos gastos (e da respetiva majoração) relativos a donativos concedidos a determinadas entidades e destinados a fins de caráter social,  ambiental, desportivo e educacional"/>
    <s v="62.º"/>
    <s v="EBF"/>
    <s v="CT.2"/>
    <x v="2"/>
    <x v="1"/>
    <x v="1"/>
    <x v="46"/>
    <s v="(56)"/>
    <s v="01-01-1999"/>
    <d v="2022-12-31T00:00:00"/>
    <n v="24.303297990000001"/>
    <n v="23.972079259999997"/>
    <n v="32.553296109999998"/>
    <n v="23.06689823"/>
    <n v="24.465151509999998"/>
    <n v="25.0834248"/>
  </r>
  <r>
    <x v="1"/>
    <s v="DF"/>
    <m/>
    <s v="Dedução à matéria coletável"/>
    <s v="Dedutibilidade dos gastos (e da respetiva majoração) relativos a donativos atribuídos no âmbito do mecenato científico a determinadas entidades"/>
    <s v="62.º-A"/>
    <s v="EBF"/>
    <s v="CT.2"/>
    <x v="2"/>
    <x v="4"/>
    <x v="4"/>
    <x v="47"/>
    <s v="(56)"/>
    <s v="01-01-1999"/>
    <d v="2022-12-31T00:00:00"/>
    <m/>
    <m/>
    <m/>
    <m/>
    <m/>
    <m/>
  </r>
  <r>
    <x v="1"/>
    <s v="DF"/>
    <m/>
    <s v="Dedução à matéria coletável"/>
    <m/>
    <s v="62.º-B"/>
    <s v="EBF"/>
    <s v="CT.2"/>
    <x v="2"/>
    <x v="8"/>
    <x v="8"/>
    <x v="13"/>
    <s v="(57)"/>
    <s v="01-01-1989"/>
    <d v="2022-12-31T00:00:00"/>
    <m/>
    <m/>
    <m/>
    <m/>
    <m/>
    <m/>
  </r>
  <r>
    <x v="1"/>
    <s v="DF"/>
    <m/>
    <s v="Isenção"/>
    <s v="Isenção das cooperativas descritas nos n.ºs 1, 2 e 14 com exceção dos resultados provenientes de operações com terceiros e de atividades alheias aos próprios fins e dos rendimentos previstos no n.º 4."/>
    <s v="66.º-A, n.ºs 1, 2 e 6"/>
    <s v="EBF"/>
    <s v="CT.1"/>
    <x v="0"/>
    <x v="2"/>
    <x v="2"/>
    <x v="48"/>
    <s v="(58)"/>
    <d v="1989-01-01T00:00:00"/>
    <m/>
    <n v="9.1306593845400013"/>
    <n v="9.0825421599999991"/>
    <n v="9.449666370000001"/>
    <n v="7.7392698600000003"/>
    <n v="7.9277033100000001"/>
    <n v="7.1374271199999999"/>
  </r>
  <r>
    <x v="1"/>
    <s v="DF"/>
    <m/>
    <s v="Dedução à matéria coletável"/>
    <s v="Majoração do gasto relativo a despesas realizadas em aplicação da reserva para educação e formação cooperativas"/>
    <s v="66.º-A, n.º 7"/>
    <s v="EBF"/>
    <s v="CT.2"/>
    <x v="2"/>
    <x v="9"/>
    <x v="9"/>
    <x v="49"/>
    <s v="(59)"/>
    <d v="1999-01-01T00:00:00"/>
    <m/>
    <n v="5.6316050000000006E-2"/>
    <n v="4.4821309999999996E-2"/>
    <n v="3.4414660000000007E-2"/>
    <n v="3.6244940000000003E-2"/>
    <n v="3.5915379999999997E-2"/>
    <n v="3.5667579999999997E-2"/>
  </r>
  <r>
    <x v="1"/>
    <s v="DF"/>
    <m/>
    <s v="Dedução à matéria coletável"/>
    <s v="Majoração dos gastos suportados com a aquisição, em território português, de combustíveis para abastecimento de veículos registados como elementos do ativo fixo tangível  e afetos ao transporte público de passageiros, de mercadorias e em táxi "/>
    <s v="70.º, n.º 4"/>
    <s v="EBF"/>
    <s v="CT.2"/>
    <x v="2"/>
    <x v="2"/>
    <x v="2"/>
    <x v="50"/>
    <s v="(60)"/>
    <d v="2009-01-01T00:00:00"/>
    <d v="2020-12-31T00:00:00"/>
    <n v="0"/>
    <n v="0"/>
    <n v="0"/>
    <n v="10.065211400000001"/>
    <n v="8.5076386599999996"/>
    <n v="8.4719397999999995"/>
  </r>
  <r>
    <x v="1"/>
    <s v="DF"/>
    <m/>
    <s v="Dedução à matéria coletável"/>
    <m/>
    <s v="4.º"/>
    <s v="Lei n.º 103/97"/>
    <s v="CT.2"/>
    <x v="2"/>
    <x v="8"/>
    <x v="8"/>
    <x v="51"/>
    <m/>
    <d v="1997-09-14T00:00:00"/>
    <m/>
    <s v="nd"/>
    <s v="nd"/>
    <s v="nd"/>
    <s v="nd"/>
    <s v="nd"/>
    <s v="nd"/>
  </r>
  <r>
    <x v="1"/>
    <s v="DF"/>
    <m/>
    <s v="Dedução à coleta"/>
    <s v="Regime de benefícios fiscais contratuais ao investimento produtivo - Dedução de uma determinada percentagem das aplicações relevantes do projeto de investimento efetivamente realizadas no período de tributação"/>
    <s v="2.º a 21.º"/>
    <s v="Novo CFI"/>
    <s v="CT.3"/>
    <x v="4"/>
    <x v="6"/>
    <x v="6"/>
    <x v="52"/>
    <s v="(61)"/>
    <d v="1990-01-01T00:00:00"/>
    <s v="31.12.2020"/>
    <n v="39.583682060000001"/>
    <n v="29.7857916"/>
    <n v="36.071258530000001"/>
    <n v="22.3821732"/>
    <n v="18.512883379999998"/>
    <n v="14.20648424"/>
  </r>
  <r>
    <x v="1"/>
    <s v="DF"/>
    <m/>
    <s v="Dedução à coleta"/>
    <s v="Regime fiscal de apoio ao investimento (RFAI) - Dedução de uma determinada percentagem das aplicações relevantes relativamente a Investimentos realizados em regiões elegíveis para apoio no âmbito dos auxílios estatais com finalidade regional"/>
    <s v="22.º a 26.º"/>
    <s v="Novo CFI (Decreto-Lei n.º 162/2014, de 31/10)"/>
    <s v="CT.3"/>
    <x v="4"/>
    <x v="6"/>
    <x v="6"/>
    <x v="53"/>
    <s v="(62)"/>
    <s v="01-01-2009"/>
    <m/>
    <n v="82.108372169999996"/>
    <n v="140.96786693000001"/>
    <n v="144.30238858999999"/>
    <n v="146.29714949000001"/>
    <n v="175.56079148000001"/>
    <n v="157.07014287999999"/>
  </r>
  <r>
    <x v="1"/>
    <s v="DF"/>
    <m/>
    <s v="Dedução à coleta"/>
    <s v="Regime de dedução por lucros retidos e reinvestidos (DLRR) aplicável a micro, pequenas e médias empresas (PME)  - Dedução de uma percentagem dos lucros retidos que sejam reinvestidos em aplicações relevantes num determinado prazo "/>
    <s v="27.º a 34.º"/>
    <s v="Novo CFI"/>
    <s v="CT.3"/>
    <x v="4"/>
    <x v="6"/>
    <x v="6"/>
    <x v="54"/>
    <s v="(63)"/>
    <d v="2014-01-01T00:00:00"/>
    <m/>
    <n v="0"/>
    <n v="49.125366150000005"/>
    <n v="44.207208369999996"/>
    <n v="50.831313590000001"/>
    <n v="65.080371130000003"/>
    <n v="78.841029559999996"/>
  </r>
  <r>
    <x v="1"/>
    <s v="DF"/>
    <m/>
    <s v="Dedução à coleta"/>
    <m/>
    <s v="35.º a 42.º"/>
    <s v="Novo CFI"/>
    <s v="CT.3"/>
    <x v="4"/>
    <x v="4"/>
    <x v="4"/>
    <x v="55"/>
    <s v="(64)"/>
    <d v="1997-01-01T00:00:00"/>
    <m/>
    <n v="94.331640160000006"/>
    <n v="116.63406689"/>
    <n v="161.87595267999998"/>
    <n v="134.31585102"/>
    <n v="136.20756786999999"/>
    <n v="111.53733291"/>
  </r>
  <r>
    <x v="1"/>
    <s v="DF"/>
    <m/>
    <s v="Redução de taxa"/>
    <s v="Derrama municipal - Possibilidade atribuída aos minicípios de lançarem anualmente uma derrama a uma taxa inferior à máxima legalmente prevista"/>
    <s v="18.º"/>
    <s v="Lei n.º 73/2013"/>
    <s v="CT.5"/>
    <x v="1"/>
    <x v="6"/>
    <x v="6"/>
    <x v="56"/>
    <m/>
    <d v="2014-01-01T00:00:00"/>
    <m/>
    <m/>
    <m/>
    <m/>
    <m/>
    <m/>
    <m/>
  </r>
  <r>
    <x v="1"/>
    <s v="DF"/>
    <m/>
    <s v="Isenção"/>
    <s v="Concessionários nacionais de produção hidroelétrica e termoelétrica e de transporte e grande distribuição de energia elétrica - Regime fiscal das concessões do Estado no âmbito da politica nacional de eletrificação"/>
    <s v="67.º"/>
    <s v="DL 43335/1960 "/>
    <s v="CT.1"/>
    <x v="0"/>
    <x v="0"/>
    <x v="0"/>
    <x v="57"/>
    <m/>
    <d v="1989-01-01T00:00:00"/>
    <m/>
    <n v="0"/>
    <n v="0"/>
    <n v="2.1238150000000001E-2"/>
    <n v="2.4066210000000001E-2"/>
    <n v="0.10395199000000001"/>
    <n v="0.10395198999999999"/>
  </r>
  <r>
    <x v="1"/>
    <s v="DF"/>
    <m/>
    <s v="Isenção"/>
    <m/>
    <s v="268.º, n.º 1"/>
    <s v="CIRE"/>
    <s v="CT.1"/>
    <x v="0"/>
    <x v="10"/>
    <x v="10"/>
    <x v="58"/>
    <s v="(65)"/>
    <d v="1993-01-01T00:00:00"/>
    <m/>
    <s v="nd"/>
    <s v="nd"/>
    <s v="nd"/>
    <s v="nd"/>
    <s v="nd"/>
    <s v="nd"/>
  </r>
  <r>
    <x v="1"/>
    <s v="DF"/>
    <m/>
    <s v="Isenção"/>
    <s v="Insolvência e recuperação de empresas - Isenção das variações patrimoniais positivas apuradas pelo devedor em resultado das alterações das suas dívidas previstas em planos de insolvência, de pagamentos ou de recuperação"/>
    <s v="268.º, n.º 2"/>
    <s v="CIRE"/>
    <s v="CT.1"/>
    <x v="0"/>
    <x v="10"/>
    <x v="10"/>
    <x v="58"/>
    <s v="(66)"/>
    <d v="1993-01-01T00:00:00"/>
    <m/>
    <s v="nd"/>
    <s v="nd"/>
    <s v="nd"/>
    <s v="nd"/>
    <s v="nd"/>
    <s v="nd"/>
  </r>
  <r>
    <x v="1"/>
    <s v="DF"/>
    <m/>
    <s v="Isenção"/>
    <s v="Resultados líquidos dos períodos realizados e contabilizados separadamente, nos termos da lei, pela entidade central de armazenagem nacional, na gestão das reservas estratégicas de produtos de petróleo bruto e de produtos de petróleo"/>
    <s v="25.º A"/>
    <s v="Aditado ao DL n.º 165/2013, de 16/12, pelo art.º 137.º da Lei n.º 7-A/2016, de 30/03"/>
    <s v="CT.1"/>
    <x v="0"/>
    <x v="2"/>
    <x v="2"/>
    <x v="59"/>
    <m/>
    <d v="2016-01-01T00:00:00"/>
    <m/>
    <n v="0"/>
    <n v="0"/>
    <n v="0"/>
    <n v="0"/>
    <n v="1.11941015"/>
    <n v="0"/>
  </r>
  <r>
    <x v="1"/>
    <s v="DF"/>
    <m/>
    <s v="Isenção"/>
    <s v="Lucros derivados das obras e trabalhos na Base das Lajes e instalações de apoio, apurados por contratantes e subcontratantes nacionais ou estrangeiros "/>
    <s v="art.º XI do Anexo I"/>
    <s v="Acordo Técnico das Lages anexo I à RAR 38/95"/>
    <s v="CT.1"/>
    <x v="0"/>
    <x v="5"/>
    <x v="5"/>
    <x v="16"/>
    <m/>
    <d v="1996-01-01T00:00:00"/>
    <m/>
    <n v="0.25698219999999999"/>
    <n v="0.12236793999999999"/>
    <n v="0.19614725999999999"/>
    <n v="7.8455070000000002E-2"/>
    <n v="2.428949E-2"/>
    <n v="2.428949E-2"/>
  </r>
  <r>
    <x v="1"/>
    <s v="DF"/>
    <m/>
    <s v="Redução de taxa"/>
    <s v="Redução da taxa do IRC para a Região Autónoma dos Açores"/>
    <s v="5.º"/>
    <s v="DLR 2/99/A"/>
    <s v="CT.5"/>
    <x v="1"/>
    <x v="6"/>
    <x v="6"/>
    <x v="31"/>
    <m/>
    <d v="1999-01-01T00:00:00"/>
    <m/>
    <n v="12.241669492909999"/>
    <n v="7.6622665000000003"/>
    <n v="6.4291923400000002"/>
    <n v="7.6380004000000001"/>
    <n v="7.6290193799999999"/>
    <n v="7.3345168599999999"/>
  </r>
  <r>
    <x v="1"/>
    <s v="DF"/>
    <m/>
    <s v="Dedução à coleta"/>
    <s v="Dedução, numa determinada percentagem, dos lucros reinvestidos na Região Autónoma dos Açores em investimento considerado relevante  "/>
    <s v="6.º"/>
    <s v="DLR 2/99/A"/>
    <s v="CT.3"/>
    <x v="4"/>
    <x v="6"/>
    <x v="6"/>
    <x v="31"/>
    <m/>
    <d v="1999-01-01T00:00:00"/>
    <m/>
    <n v="0"/>
    <n v="3.068152E-2"/>
    <n v="3.2915470000000002E-2"/>
    <n v="4.0665859999999998E-2"/>
    <n v="8.4357470000000004E-2"/>
    <n v="7.7157470000000006E-2"/>
  </r>
  <r>
    <x v="1"/>
    <s v="DF"/>
    <m/>
    <s v="Dedução à coleta"/>
    <s v="Grandes projectos de investimento - Região Autónoma dos Açores - Dedução de uma determinada percentagem das aplicações relevantes do projeto de investimento efetivamente realizadas no período de tributação"/>
    <s v="art.º 5.º, n.º 1   a) "/>
    <s v="DRR 9/2014/A"/>
    <s v="CT.3"/>
    <x v="4"/>
    <x v="6"/>
    <x v="6"/>
    <x v="31"/>
    <m/>
    <d v="2014-01-01T00:00:00"/>
    <m/>
    <s v="-"/>
    <s v="-"/>
    <s v="-"/>
    <s v="-"/>
    <s v="-"/>
    <s v="-"/>
  </r>
  <r>
    <x v="1"/>
    <s v="DF"/>
    <m/>
    <s v="Redução de taxa"/>
    <s v="Redução de taxa da derrama regional em vigor na Região Autónoma dos Açores"/>
    <s v="2.º"/>
    <s v="DLR 21/2016/A"/>
    <s v="CT.5"/>
    <x v="1"/>
    <x v="6"/>
    <x v="6"/>
    <x v="31"/>
    <m/>
    <d v="2016-10-18T00:00:00"/>
    <m/>
    <m/>
    <m/>
    <m/>
    <m/>
    <m/>
    <m/>
  </r>
  <r>
    <x v="1"/>
    <s v="DF"/>
    <m/>
    <s v="Redução de taxa"/>
    <s v="Redução da taxa do IRC para a Região Autónoma da Madeira, relativamente a uma parte da matéria coletável apurada pelas PME"/>
    <s v="2.º, n.º 5"/>
    <s v="DLR 2/2001/M"/>
    <s v="CT.5"/>
    <x v="1"/>
    <x v="6"/>
    <x v="6"/>
    <x v="31"/>
    <s v="(67)"/>
    <d v="2018-01-01T00:00:00"/>
    <m/>
    <n v="0"/>
    <n v="0"/>
    <n v="0"/>
    <n v="0"/>
    <n v="0"/>
    <n v="0"/>
  </r>
  <r>
    <x v="1"/>
    <s v="DF"/>
    <m/>
    <s v="Dedução à coleta"/>
    <s v="Regime fiscal de apoio ao investimento na Região Autónoma da Madeira (RFAI-RAM) - Dedução de uma determinada percentagem das aplicações relevantes, relativamente ao investimento realizado no período de tributação"/>
    <s v="23.º, n.º 1 a)"/>
    <s v="CFI RAM"/>
    <s v="CT.3"/>
    <x v="4"/>
    <x v="6"/>
    <x v="6"/>
    <x v="31"/>
    <m/>
    <s v="01-01-2016"/>
    <m/>
    <s v="-"/>
    <s v="-"/>
    <s v="-"/>
    <s v="-"/>
    <s v="-"/>
    <s v="-"/>
  </r>
  <r>
    <x v="1"/>
    <s v="DF"/>
    <m/>
    <s v="Dedução à coleta"/>
    <s v="Regime de dedução por lucros retidos e reinvestidos na Região Autónoma da Madeira (DLRR-RAM) - Dedução de uma percentagem dos lucros retidos que sejam reinvestidos em aplicações relevantes num determinado prazo"/>
    <s v="29.º, n.º 1"/>
    <s v="CFI RAM"/>
    <s v="CT.3"/>
    <x v="4"/>
    <x v="6"/>
    <x v="6"/>
    <x v="31"/>
    <m/>
    <d v="2009-01-01T00:00:00"/>
    <m/>
    <s v="-"/>
    <s v="-"/>
    <s v="-"/>
    <s v="-"/>
    <s v="-"/>
    <s v="-"/>
  </r>
  <r>
    <x v="1"/>
    <s v="DF"/>
    <m/>
    <s v="Dedução à coleta"/>
    <s v="Regime de benefícios fiscais contratuais ao investimento produtivo na Região Autónoma da Madeira - Dedução de uma determinada percentagem das aplicações relevantes do projeto de investimento efetivamente realizadas no período de tributação"/>
    <s v="8.º, n.º 1 a)"/>
    <s v="CFI RAM"/>
    <s v="CT.3"/>
    <x v="4"/>
    <x v="6"/>
    <x v="6"/>
    <x v="31"/>
    <s v="(68)"/>
    <d v="2000-01-01T00:00:00"/>
    <m/>
    <s v="-"/>
    <s v="-"/>
    <s v="-"/>
    <s v="-"/>
    <s v="-"/>
    <s v="-"/>
  </r>
  <r>
    <x v="1"/>
    <s v="DF"/>
    <m/>
    <s v="Dedução à coleta"/>
    <m/>
    <s v="38.º, nº 1"/>
    <s v="CFI RAM"/>
    <s v="CT.3"/>
    <x v="4"/>
    <x v="4"/>
    <x v="4"/>
    <x v="55"/>
    <m/>
    <d v="2016-01-01T00:00:00"/>
    <m/>
    <s v="-"/>
    <s v="-"/>
    <s v="-"/>
    <s v="-"/>
    <s v="-"/>
    <s v="-"/>
  </r>
  <r>
    <x v="1"/>
    <s v="DF"/>
    <m/>
    <s v="Dedução à coleta"/>
    <s v="Dedução à coleta, até à concorrência de 70% da mesma, de uma percentagem das despesas de investimento em ativos afetos à exploração, que sejam efetuadas entre 2013-06-01 e 2013-12-31 - Crédito fiscal extraordinário ao investimento (CFEI)"/>
    <s v="3.º"/>
    <s v="Lei n.º 49/2013"/>
    <s v="CT.3"/>
    <x v="4"/>
    <x v="13"/>
    <x v="13"/>
    <x v="60"/>
    <s v="(69)"/>
    <d v="2013-06-01T00:00:00"/>
    <d v="2013-12-31T00:00:00"/>
    <n v="228.2495265"/>
    <n v="64.443965290000008"/>
    <n v="47.461289870000002"/>
    <n v="26.550947969999999"/>
    <n v="17.764096739999999"/>
    <n v="12.06245088"/>
  </r>
  <r>
    <x v="1"/>
    <s v="Estrutural"/>
    <m/>
    <s v="Isenção"/>
    <m/>
    <s v="16.º, n.ºs 1 e 7"/>
    <s v="EBF"/>
    <s v="CT.1"/>
    <x v="0"/>
    <x v="1"/>
    <x v="1"/>
    <x v="46"/>
    <s v="(70)"/>
    <d v="1989-01-01T00:00:00"/>
    <m/>
    <n v="48.088282662450005"/>
    <n v="168.50319249"/>
    <n v="126.24036972"/>
    <n v="84.550196040000003"/>
    <n v="336.45776301000001"/>
    <n v="329.94287740999999"/>
  </r>
  <r>
    <x v="1"/>
    <s v="Estrutural"/>
    <m/>
    <s v="Isenção"/>
    <s v="Rendimentos dos fundos de poupança-reforma, poupança-educação e poupança-reforma/educação, que se constituam e operem nos termos da legislação nacional"/>
    <s v="21.º, n.º 1"/>
    <s v="EBF"/>
    <s v="CT.1"/>
    <x v="0"/>
    <x v="15"/>
    <x v="15"/>
    <x v="61"/>
    <s v="(71)"/>
    <d v="1989-01-01T00:00:00"/>
    <m/>
    <n v="4.0247034775000001"/>
    <n v="18.047397050000001"/>
    <n v="1.2225650700000001"/>
    <n v="1.9834585499999999"/>
    <n v="5.0221056500000003"/>
    <n v="8.8640164699999993"/>
  </r>
  <r>
    <x v="1"/>
    <s v="Estrutural "/>
    <m/>
    <s v="Dedução à matéria coletável"/>
    <m/>
    <s v="22.º, n.º 3"/>
    <s v="EBF"/>
    <s v="CT.2"/>
    <x v="2"/>
    <x v="7"/>
    <x v="7"/>
    <x v="11"/>
    <m/>
    <s v="01-07-2015"/>
    <m/>
    <m/>
    <m/>
    <m/>
    <m/>
    <m/>
    <m/>
  </r>
  <r>
    <x v="1"/>
    <s v="Estrutural "/>
    <m/>
    <s v="Dedução à matéria coletável"/>
    <s v="Dedução dos prejuízos fiscais apurados pelos organismos de investimento coletivo, nos termos do disposto nos n.ºs 1 e 2 do art.º 52.º do CIRC "/>
    <s v="22.º, n.º 4"/>
    <s v="EBF"/>
    <s v="CT.2"/>
    <x v="2"/>
    <x v="7"/>
    <x v="7"/>
    <x v="11"/>
    <m/>
    <s v="01-07-2015"/>
    <m/>
    <m/>
    <m/>
    <m/>
    <m/>
    <m/>
    <m/>
  </r>
  <r>
    <x v="1"/>
    <s v="Estrutural "/>
    <m/>
    <s v="Redução de taxa"/>
    <m/>
    <s v="22.º-A, n.º 1 c)"/>
    <s v="EBF"/>
    <s v="CT.5"/>
    <x v="1"/>
    <x v="7"/>
    <x v="7"/>
    <x v="11"/>
    <s v="(72)"/>
    <d v="2015-07-01T00:00:00"/>
    <d v="2021-03-31T00:00:00"/>
    <m/>
    <m/>
    <m/>
    <m/>
    <m/>
    <m/>
  </r>
  <r>
    <x v="1"/>
    <s v="Estrutural "/>
    <m/>
    <s v="Isenção"/>
    <m/>
    <s v="22.º-A, n.º 1 d)"/>
    <s v="EBF"/>
    <s v="CT.1"/>
    <x v="0"/>
    <x v="7"/>
    <x v="7"/>
    <x v="11"/>
    <s v="(72)"/>
    <d v="2015-07-01T00:00:00"/>
    <d v="2021-03-31T00:00:00"/>
    <m/>
    <m/>
    <m/>
    <m/>
    <m/>
    <m/>
  </r>
  <r>
    <x v="1"/>
    <s v="Estrutural"/>
    <m/>
    <s v="Isenção"/>
    <s v="Rendimentos de qualquer natureza obtidos pelos fundos de capital de risco, que se constituam e operem nos termos da legislação nacional "/>
    <s v="23.º, n.º 1"/>
    <s v="EBF"/>
    <s v="CT.1"/>
    <x v="0"/>
    <x v="13"/>
    <x v="13"/>
    <x v="62"/>
    <s v="(73)"/>
    <d v="2003-01-01T00:00:00"/>
    <m/>
    <n v="4.9595143652499996"/>
    <n v="9.1271882899999994"/>
    <n v="4.9119854800000002"/>
    <n v="5.6153781499999997"/>
    <n v="6.0186570199999991"/>
    <n v="6.4508981099999998"/>
  </r>
  <r>
    <x v="1"/>
    <s v="Estrutural "/>
    <m/>
    <s v="Isenção"/>
    <s v="Rendimentos respeitantes a unidades de participação nos fundos de capital de risco pagos ou colocados à disposição dos respetivos titulares não residentes sem estabelecimento estável em território português ao qual os rendimentos sejam imputáveis"/>
    <s v="23.º, n.º 2"/>
    <s v="EBF"/>
    <s v="CT.1"/>
    <x v="0"/>
    <x v="7"/>
    <x v="7"/>
    <x v="11"/>
    <s v="(74)"/>
    <d v="1994-01-01T00:00:00"/>
    <m/>
    <m/>
    <m/>
    <m/>
    <m/>
    <m/>
    <m/>
  </r>
  <r>
    <x v="1"/>
    <s v="Estrutural "/>
    <m/>
    <s v="Redução de taxa"/>
    <m/>
    <s v="23.º, n.º 7"/>
    <s v="EBF"/>
    <s v="CT.5"/>
    <x v="1"/>
    <x v="7"/>
    <x v="7"/>
    <x v="11"/>
    <s v="(75)"/>
    <d v="2007-01-01T00:00:00"/>
    <m/>
    <m/>
    <m/>
    <m/>
    <m/>
    <m/>
    <m/>
  </r>
  <r>
    <x v="1"/>
    <s v="Estrutural"/>
    <m/>
    <s v="Isenção"/>
    <m/>
    <s v="24.º, n.º 1"/>
    <s v="EBF"/>
    <s v="CT.1"/>
    <x v="0"/>
    <x v="11"/>
    <x v="11"/>
    <x v="21"/>
    <s v="(76)"/>
    <d v="2007-01-01T00:00:00"/>
    <m/>
    <n v="0"/>
    <n v="1.4999999999999999E-7"/>
    <n v="0.28319028999999996"/>
    <n v="0.21675262000000001"/>
    <n v="0"/>
    <n v="0"/>
  </r>
  <r>
    <x v="1"/>
    <s v="Estrutural "/>
    <m/>
    <s v="Isenção"/>
    <m/>
    <s v="24.º, n.º 2"/>
    <s v="EBF"/>
    <s v="CT.1"/>
    <x v="0"/>
    <x v="7"/>
    <x v="7"/>
    <x v="11"/>
    <s v="(76)"/>
    <d v="2007-01-01T00:00:00"/>
    <m/>
    <m/>
    <m/>
    <m/>
    <m/>
    <m/>
    <m/>
  </r>
  <r>
    <x v="1"/>
    <s v="Estrutural "/>
    <m/>
    <s v="Redução de taxa"/>
    <m/>
    <s v="24.º, n.º 7"/>
    <s v="EBF"/>
    <s v="CT.5"/>
    <x v="1"/>
    <x v="7"/>
    <x v="7"/>
    <x v="11"/>
    <s v="(77)"/>
    <d v="2007-01-01T00:00:00"/>
    <m/>
    <m/>
    <m/>
    <m/>
    <m/>
    <m/>
    <m/>
  </r>
  <r>
    <x v="1"/>
    <s v="Estrutural"/>
    <m/>
    <s v="Isenção"/>
    <m/>
    <s v="27.º, n.º 1"/>
    <s v="EBF"/>
    <s v="CT.1"/>
    <x v="0"/>
    <x v="2"/>
    <x v="2"/>
    <x v="15"/>
    <s v="(78)"/>
    <d v="1989-01-01T00:00:00"/>
    <d v="2023-12-31T00:00:00"/>
    <m/>
    <m/>
    <m/>
    <m/>
    <m/>
    <m/>
  </r>
  <r>
    <x v="1"/>
    <s v="Estrutural"/>
    <m/>
    <s v="Dedução à matéria coletável"/>
    <m/>
    <s v="29.º"/>
    <s v="EBF"/>
    <s v="CT.2"/>
    <x v="2"/>
    <x v="16"/>
    <x v="16"/>
    <x v="63"/>
    <s v="(79)"/>
    <d v="2001-01-01T00:00:00"/>
    <d v="2019-12-31T00:00:00"/>
    <s v="nd"/>
    <s v="nd"/>
    <s v="nd"/>
    <s v="nd"/>
    <s v="nd"/>
    <s v="nd"/>
  </r>
  <r>
    <x v="1"/>
    <s v="Estrutural"/>
    <m/>
    <s v="Isenção"/>
    <m/>
    <s v="30.º, n.º 2"/>
    <s v="EBF"/>
    <s v="CT.1"/>
    <x v="0"/>
    <x v="2"/>
    <x v="2"/>
    <x v="64"/>
    <s v="(80)"/>
    <d v="1998-01-01T00:00:00"/>
    <d v="2019-12-31T00:00:00"/>
    <m/>
    <m/>
    <m/>
    <m/>
    <m/>
    <m/>
  </r>
  <r>
    <x v="1"/>
    <s v="Estrutural"/>
    <m/>
    <s v="Isenção"/>
    <m/>
    <s v="32.º-B"/>
    <s v="EBF"/>
    <s v="CT.1"/>
    <x v="0"/>
    <x v="16"/>
    <x v="16"/>
    <x v="65"/>
    <m/>
    <d v="2016-03-31T00:00:00"/>
    <d v="2021-03-30T00:00:00"/>
    <s v="nd"/>
    <s v="nd"/>
    <s v="nd"/>
    <s v="nd"/>
    <s v="nd"/>
    <s v="nd"/>
  </r>
  <r>
    <x v="1"/>
    <s v="Estrutural"/>
    <m/>
    <s v="Isenção"/>
    <m/>
    <s v="40.º-A"/>
    <s v="EBF"/>
    <s v="CT.1"/>
    <x v="0"/>
    <x v="5"/>
    <x v="5"/>
    <x v="66"/>
    <m/>
    <d v="2016-03-31T00:00:00"/>
    <m/>
    <s v="nd"/>
    <s v="nd"/>
    <s v="nd"/>
    <s v="nd"/>
    <s v="nd"/>
    <s v="nd"/>
  </r>
  <r>
    <x v="1"/>
    <s v="Estrutural"/>
    <m/>
    <s v="Isenção"/>
    <m/>
    <s v="71.º, n.º 1"/>
    <s v="EBF"/>
    <s v="CT.1"/>
    <x v="0"/>
    <x v="17"/>
    <x v="17"/>
    <x v="67"/>
    <m/>
    <s v="01-01-2009"/>
    <d v="2023-12-31T00:00:00"/>
    <n v="0"/>
    <n v="0"/>
    <n v="0"/>
    <n v="0"/>
    <n v="0"/>
    <n v="0"/>
  </r>
  <r>
    <x v="1"/>
    <s v="Estrutural "/>
    <m/>
    <s v="Isenção"/>
    <m/>
    <s v="71.º, n.º 2"/>
    <s v="EBF"/>
    <s v="CT.1"/>
    <x v="0"/>
    <x v="7"/>
    <x v="7"/>
    <x v="11"/>
    <m/>
    <s v="01-01-2009"/>
    <d v="2023-12-31T00:00:00"/>
    <m/>
    <m/>
    <m/>
    <m/>
    <m/>
    <m/>
  </r>
  <r>
    <x v="1"/>
    <s v="Estrutural "/>
    <m/>
    <s v="Redução de taxa"/>
    <m/>
    <s v="71.º, n.º 3"/>
    <s v="EBF"/>
    <s v="CT.5"/>
    <x v="1"/>
    <x v="7"/>
    <x v="7"/>
    <x v="11"/>
    <m/>
    <s v="01-01-2009"/>
    <d v="2023-12-31T00:00:00"/>
    <m/>
    <m/>
    <m/>
    <m/>
    <m/>
    <m/>
  </r>
  <r>
    <x v="1"/>
    <s v="Estrutural"/>
    <m/>
    <s v="Dedução à matéria coletável"/>
    <s v="Ganhos realizados com a transmissão de ações ou partes sociais cuja aquisição tenha ocorrido antes de 01-01-1989"/>
    <s v="18.º-A, n.º 1"/>
    <s v="DL n.º 442-B/88"/>
    <s v="CT.2"/>
    <x v="2"/>
    <x v="7"/>
    <x v="7"/>
    <x v="68"/>
    <m/>
    <d v="1991-10-03T00:00:00"/>
    <m/>
    <s v="nd"/>
    <s v="nd"/>
    <s v="nd"/>
    <s v="nd"/>
    <s v="nd"/>
    <s v="nd"/>
  </r>
  <r>
    <x v="1"/>
    <s v="Estrutural"/>
    <m/>
    <s v="Isenção"/>
    <m/>
    <s v="9.º"/>
    <s v="CIRC"/>
    <s v="CT.1"/>
    <x v="0"/>
    <x v="16"/>
    <x v="16"/>
    <x v="69"/>
    <m/>
    <d v="1989-01-01T00:00:00"/>
    <m/>
    <s v="nd"/>
    <s v="nd"/>
    <s v="nd"/>
    <s v="nd"/>
    <s v="nd"/>
    <s v="nd"/>
  </r>
  <r>
    <x v="1"/>
    <s v="Estrutural"/>
    <m/>
    <s v="Isenção"/>
    <m/>
    <s v="14.º, n.ºs 3 e 8"/>
    <s v="CIRC"/>
    <s v="CT.1"/>
    <x v="0"/>
    <x v="7"/>
    <x v="7"/>
    <x v="11"/>
    <m/>
    <s v="01-01-1989"/>
    <m/>
    <m/>
    <m/>
    <m/>
    <m/>
    <m/>
    <m/>
  </r>
  <r>
    <x v="1"/>
    <s v="Estrutural"/>
    <m/>
    <s v="Isenção"/>
    <m/>
    <s v="14.º, n.º 6"/>
    <s v="CIRC"/>
    <s v="CT.1"/>
    <x v="0"/>
    <x v="7"/>
    <x v="7"/>
    <x v="11"/>
    <m/>
    <s v="01-01-1989"/>
    <m/>
    <m/>
    <m/>
    <m/>
    <m/>
    <m/>
    <m/>
  </r>
  <r>
    <x v="1"/>
    <s v="Estrutural"/>
    <m/>
    <s v="Isenção"/>
    <m/>
    <s v="14.º, n.ºs 12 e 16"/>
    <s v="CIRC"/>
    <s v="CT.1"/>
    <x v="0"/>
    <x v="7"/>
    <x v="7"/>
    <x v="11"/>
    <m/>
    <d v="1989-01-01T00:00:00"/>
    <m/>
    <m/>
    <m/>
    <m/>
    <m/>
    <m/>
    <m/>
  </r>
  <r>
    <x v="1"/>
    <s v="Estrutural"/>
    <m/>
    <s v="Dedução à matéria coletável"/>
    <s v="Não tributação da metade da diferença positiva entre as mais-valias e as menos-valias, quando o valor de realização seja reinvestido, num determinado prazo, em novos ativos fixos tangíveis, ativos intangíveis e ativos biológicos não consumíveis  "/>
    <s v="48.º, n.º 1"/>
    <s v="CIRC"/>
    <s v="CT.2"/>
    <x v="2"/>
    <x v="13"/>
    <x v="13"/>
    <x v="60"/>
    <m/>
    <d v="1989-01-01T00:00:00"/>
    <m/>
    <m/>
    <m/>
    <m/>
    <m/>
    <m/>
    <m/>
  </r>
  <r>
    <x v="1"/>
    <s v="Estrutural"/>
    <m/>
    <s v="Dedução à matéria coletável"/>
    <s v="Eliminação da dupla tributação económica de lucros e reservas distribuídos, desde que verificados determinados requisitos"/>
    <s v="51.º"/>
    <s v="CIRC"/>
    <s v="CT.2"/>
    <x v="2"/>
    <x v="7"/>
    <x v="7"/>
    <x v="11"/>
    <s v="(81)"/>
    <d v="1989-07-01T00:00:00"/>
    <m/>
    <m/>
    <m/>
    <m/>
    <m/>
    <m/>
    <m/>
  </r>
  <r>
    <x v="1"/>
    <s v="Estrutural"/>
    <m/>
    <s v="Dedução à matéria coletável"/>
    <s v="Dedução das mais-valias e menos-valias realizadas com a transmissão onerosa, qualquer que seja o título por que se opere, de instrumentos de capital próprio,efetuada por sujeitos passivos residentes, desde que observados determinados requisitos "/>
    <s v="51.º-C"/>
    <s v="CIRC"/>
    <s v="CT.2"/>
    <x v="2"/>
    <x v="7"/>
    <x v="7"/>
    <x v="11"/>
    <m/>
    <d v="2014-01-01T00:00:00"/>
    <m/>
    <m/>
    <m/>
    <m/>
    <m/>
    <m/>
    <m/>
  </r>
  <r>
    <x v="1"/>
    <s v="Estrutural"/>
    <m/>
    <s v="Dedução à matéria coletável"/>
    <s v="Dedução, até uma determinada percentagem do lucro tributável e durante um período de tempo limitado, de prejuízos fiscais apurados por entidades residentes que exerçam, a título principal, atividade comercial, industrial ou agrícola"/>
    <s v="52.º"/>
    <s v="CIRC"/>
    <s v="CT.2"/>
    <x v="2"/>
    <x v="7"/>
    <x v="7"/>
    <x v="11"/>
    <s v="(82)"/>
    <s v="01-07-1989"/>
    <m/>
    <m/>
    <m/>
    <m/>
    <m/>
    <m/>
    <m/>
  </r>
  <r>
    <x v="1"/>
    <s v="Estrutural"/>
    <m/>
    <s v="Dedução à matéria coletável"/>
    <m/>
    <s v="53.º, n.º 2 a)"/>
    <s v="CIRC"/>
    <s v="CT.2"/>
    <x v="2"/>
    <x v="7"/>
    <x v="7"/>
    <x v="11"/>
    <m/>
    <s v="01-07-1989"/>
    <m/>
    <m/>
    <m/>
    <m/>
    <m/>
    <m/>
    <m/>
  </r>
  <r>
    <x v="1"/>
    <s v="Estrutural"/>
    <m/>
    <s v="Dedução à matéria coletável"/>
    <m/>
    <s v="53.º, n.ºs 3 e 5"/>
    <s v="CIRC"/>
    <s v="CT.2"/>
    <x v="2"/>
    <x v="7"/>
    <x v="7"/>
    <x v="11"/>
    <m/>
    <s v="01-07-1989"/>
    <m/>
    <m/>
    <m/>
    <m/>
    <m/>
    <m/>
    <m/>
  </r>
  <r>
    <x v="1"/>
    <s v="Estrutural"/>
    <m/>
    <s v="Isenção"/>
    <s v="Possibilidade de opção pela não concorrência para a determinação do lucro tributável dos lucros e dos prejuízos imputáveis a estabelecimento estável situado fora do território português, desde que se verifiquem, cumulativamente, determinados requisitos "/>
    <s v="54.º-A"/>
    <s v="CIRC"/>
    <s v="CT.1"/>
    <x v="0"/>
    <x v="7"/>
    <x v="7"/>
    <x v="11"/>
    <m/>
    <d v="2014-01-01T00:00:00"/>
    <m/>
    <m/>
    <m/>
    <m/>
    <m/>
    <m/>
    <m/>
  </r>
  <r>
    <x v="1"/>
    <s v="Estrutural"/>
    <m/>
    <s v="Dedução à matéria coletável"/>
    <s v="Adoção, pelo sujeito passivo adquirente, do valor patrimonial tributário definitivo, quando superior ao valor constante do contrato, na determinação de qualquer resultado tributável em IRC relativamente ao imóvel (rédito da venda ou mais-valia-fiscal) "/>
    <s v="64.º, n.º 3 b)"/>
    <s v="CIRC"/>
    <s v="CT.2"/>
    <x v="2"/>
    <x v="7"/>
    <x v="7"/>
    <x v="11"/>
    <m/>
    <d v="2004-01-01T00:00:00"/>
    <m/>
    <m/>
    <m/>
    <m/>
    <m/>
    <m/>
    <m/>
  </r>
  <r>
    <x v="1"/>
    <s v="Estrutural"/>
    <m/>
    <s v="Dedução à matéria coletável"/>
    <s v="Regime especial de tributação dos grupos de sociedades - Soma algebrica dos resultados fiscais apurados de cada uma das sociedades pertencentes ao grupo"/>
    <s v="70.º, n.º 1"/>
    <s v="CIRC"/>
    <s v="CT.2"/>
    <x v="2"/>
    <x v="7"/>
    <x v="7"/>
    <x v="11"/>
    <m/>
    <d v="2001-01-01T00:00:00"/>
    <m/>
    <m/>
    <m/>
    <m/>
    <m/>
    <m/>
    <m/>
  </r>
  <r>
    <x v="1"/>
    <s v="Estrutural"/>
    <m/>
    <s v="Dedução à matéria coletável"/>
    <s v="Regime especial de tributação dos grupos de sociedades - Correção, por opção, do efeito da aplicação do disposto no art.º 67.º do CIRC aos gastos de financiamento líquidos do grupo "/>
    <s v="70.º, n.º 1"/>
    <s v="CIRC"/>
    <s v="CT.2"/>
    <x v="2"/>
    <x v="7"/>
    <x v="7"/>
    <x v="11"/>
    <m/>
    <d v="2014-01-01T00:00:00"/>
    <m/>
    <m/>
    <m/>
    <m/>
    <m/>
    <m/>
    <m/>
  </r>
  <r>
    <x v="1"/>
    <s v="Estrutural"/>
    <m/>
    <s v="Dedução à matéria coletável"/>
    <s v="Regime especial de tributação dos grupos de sociedades - Dedução de prejuízos fiscais individuais verificados em períodos anteriores ao do início da aplicação do regime"/>
    <s v="71.º, n.º 1"/>
    <s v="CIRC"/>
    <s v="CT.2"/>
    <x v="2"/>
    <x v="7"/>
    <x v="7"/>
    <x v="11"/>
    <m/>
    <d v="2001-01-01T00:00:00"/>
    <m/>
    <m/>
    <m/>
    <m/>
    <m/>
    <m/>
    <m/>
  </r>
  <r>
    <x v="1"/>
    <s v="Estrutural"/>
    <m/>
    <s v="Dedução à matéria coletável"/>
    <m/>
    <s v="71.º, n.º 4"/>
    <s v="CIRC"/>
    <s v="CT.2"/>
    <x v="2"/>
    <x v="7"/>
    <x v="7"/>
    <x v="11"/>
    <m/>
    <d v="2014-01-01T00:00:00"/>
    <m/>
    <m/>
    <m/>
    <m/>
    <m/>
    <m/>
    <m/>
  </r>
  <r>
    <x v="1"/>
    <s v="Estrutural"/>
    <m/>
    <s v="Diferimento da tributação"/>
    <s v="Opção pelo regime especial aplicável às operações de fusão, cisão, entrada de ativos e permuta das partes sociais - não tributação imediata dos resultados obtidos em consequência destas operações pelas sociedades intervenientes e pelos respetivos sócios "/>
    <s v="74.º, 76.º 77.º"/>
    <s v="CIRC"/>
    <s v="CT.4"/>
    <x v="6"/>
    <x v="7"/>
    <x v="7"/>
    <x v="11"/>
    <m/>
    <d v="2001-01-01T00:00:00"/>
    <m/>
    <m/>
    <m/>
    <m/>
    <m/>
    <m/>
    <m/>
  </r>
  <r>
    <x v="1"/>
    <s v="Estrutural"/>
    <m/>
    <s v="Dedução à coleta"/>
    <s v="Crédito de imposto por dupla tributação juridica internacional, quando na matéria coletável tenham sido incluídos rendimentos obtidos no estrangeiro "/>
    <s v="91.º"/>
    <s v="CIRC"/>
    <s v="CT.3"/>
    <x v="4"/>
    <x v="7"/>
    <x v="7"/>
    <x v="11"/>
    <m/>
    <d v="1989-07-01T00:00:00"/>
    <m/>
    <m/>
    <m/>
    <m/>
    <m/>
    <m/>
    <m/>
  </r>
  <r>
    <x v="1"/>
    <s v="Estrutural"/>
    <m/>
    <s v="Dedução à coleta"/>
    <m/>
    <s v="91.º-A"/>
    <s v="CIRC"/>
    <s v="CT.3"/>
    <x v="4"/>
    <x v="7"/>
    <x v="7"/>
    <x v="11"/>
    <m/>
    <d v="2014-01-01T00:00:00"/>
    <m/>
    <m/>
    <m/>
    <m/>
    <m/>
    <m/>
    <m/>
  </r>
  <r>
    <x v="1"/>
    <s v="DF negativa"/>
    <m/>
    <m/>
    <s v="Resultado da liquidação - Restrição, em cada período de tributação, do aproveitamento de determinados beneficios fiscais, através da fixação de um limite mínimo do imposto liquidado "/>
    <s v="92.º"/>
    <s v="CIRC"/>
    <m/>
    <x v="7"/>
    <x v="2"/>
    <x v="2"/>
    <x v="15"/>
    <s v="(83)"/>
    <d v="2005-01-01T00:00:00"/>
    <m/>
    <n v="-3.3780675899999997"/>
    <n v="-4.3361121200000001"/>
    <n v="-4.0335796000000004"/>
    <n v="-3.7656825199999999"/>
    <n v="-6.0643092799999998"/>
    <n v="-5.9749381799999997"/>
  </r>
  <r>
    <x v="1"/>
    <s v="Estrutural "/>
    <m/>
    <s v="Isenção"/>
    <s v="Rendimentos de valores mobiliários (rendimentos de capitais e mais-valias) representativos de dívida pública e não pública, obtidos por não residentes em território português"/>
    <s v="4.º e 5.º"/>
    <s v="Regime anexo ao DL n.º 193/2005"/>
    <s v="CT.1"/>
    <x v="0"/>
    <x v="2"/>
    <x v="2"/>
    <x v="70"/>
    <s v="(84)"/>
    <d v="2006-01-01T00:00:00"/>
    <m/>
    <m/>
    <m/>
    <m/>
    <m/>
    <m/>
    <m/>
  </r>
  <r>
    <x v="1"/>
    <s v="Estrutural"/>
    <m/>
    <s v="Isenção"/>
    <s v="Rendimentos de qualquer natureza obtidos por FIIAH que operem de acordo com a legislação nacional e desde que verificados determinados requisitos "/>
    <s v="8.º, n.º 1"/>
    <s v="Lei n.º 64-A/2008 (art.º 104.º) - OE 2009"/>
    <s v="CT.1"/>
    <x v="0"/>
    <x v="17"/>
    <x v="17"/>
    <x v="67"/>
    <m/>
    <s v="01-01-2009"/>
    <m/>
    <s v="nd"/>
    <s v="nd"/>
    <s v="nd"/>
    <s v="nd"/>
    <s v="nd"/>
    <s v="nd"/>
  </r>
  <r>
    <x v="1"/>
    <s v="Estrutural"/>
    <m/>
    <s v="Isenção"/>
    <s v="Rendimentos respeitantes a unidades de participação nos FIIAH, excluindo o saldo positivo entre mais-valias e menos-valias decorrentes da sua alienação"/>
    <s v="8.º, n.º 2"/>
    <s v="Lei n.º 64-A/2008 (art.º 104.º) - OE 2009"/>
    <s v="CT.1"/>
    <x v="0"/>
    <x v="17"/>
    <x v="17"/>
    <x v="67"/>
    <m/>
    <s v="01-01-2009"/>
    <m/>
    <s v="nd"/>
    <s v="nd"/>
    <s v="nd"/>
    <s v="nd"/>
    <s v="nd"/>
    <s v="nd"/>
  </r>
  <r>
    <x v="1"/>
    <s v="Estrutural"/>
    <m/>
    <s v="Isenção"/>
    <m/>
    <s v="315.º"/>
    <s v="Lei n.º 71/2018, de 31/12 (OE 2019)"/>
    <s v="CT.1"/>
    <x v="0"/>
    <x v="7"/>
    <x v="7"/>
    <x v="11"/>
    <m/>
    <d v="2019-01-01T00:00:00"/>
    <d v="2019-12-31T00:00:00"/>
    <m/>
    <m/>
    <m/>
    <m/>
    <m/>
    <m/>
  </r>
  <r>
    <x v="2"/>
    <s v="DF"/>
    <m/>
    <s v="Isenção"/>
    <m/>
    <s v="5º, nº 3 a) "/>
    <s v="CIRS"/>
    <s v="CT.1"/>
    <x v="0"/>
    <x v="1"/>
    <x v="1"/>
    <x v="71"/>
    <s v="(1)"/>
    <d v="1991-01-01T00:00:00"/>
    <m/>
    <s v="n.q"/>
    <s v="n.q"/>
    <s v="n.q"/>
    <s v="n.q"/>
    <s v="n.q"/>
    <s v="n.q"/>
  </r>
  <r>
    <x v="2"/>
    <s v="DF"/>
    <m/>
    <s v="Isenção"/>
    <m/>
    <s v="5º, nº 3 b) "/>
    <s v="CIRS"/>
    <s v="CT.1"/>
    <x v="0"/>
    <x v="1"/>
    <x v="1"/>
    <x v="71"/>
    <s v="(1)"/>
    <d v="1991-01-01T00:00:00"/>
    <m/>
    <s v="n.q"/>
    <s v="n.q"/>
    <s v="n.q"/>
    <s v="n.q"/>
    <s v="n.q"/>
    <s v="n.q"/>
  </r>
  <r>
    <x v="2"/>
    <s v="DF"/>
    <m/>
    <s v="Isenção"/>
    <m/>
    <s v="10.º, n.º 7 a n.º 9 "/>
    <s v="CIRS"/>
    <s v="CT.1"/>
    <x v="0"/>
    <x v="15"/>
    <x v="15"/>
    <x v="72"/>
    <m/>
    <d v="2019-01-01T00:00:00"/>
    <m/>
    <s v="OE 2019"/>
    <s v="OE 2019"/>
    <s v="OE 2019"/>
    <s v="OE 2019"/>
    <s v="OE 2019"/>
    <s v="OE 2019"/>
  </r>
  <r>
    <x v="2"/>
    <s v="DF"/>
    <m/>
    <s v="Isenção"/>
    <m/>
    <s v="12.-A  e art.º 259.º "/>
    <s v="CIRS e Lei n.º 71/2018, de 31/12"/>
    <s v="CT.1"/>
    <x v="0"/>
    <x v="2"/>
    <x v="2"/>
    <x v="73"/>
    <m/>
    <d v="2019-01-01T00:00:00"/>
    <d v="2024-01-01T00:00:00"/>
    <s v="OE 2019"/>
    <s v="OE 2019"/>
    <s v="OE 2019"/>
    <s v="OE 2019"/>
    <s v="OE 2019"/>
    <s v="OE 2019"/>
  </r>
  <r>
    <x v="2"/>
    <s v="DF"/>
    <m/>
    <s v="Dedução à matéria coletável"/>
    <s v="Dedução das quotizações sindicais (na categoria A), na parte em que não constituam contrapartida de benefícios sociais, com limite e majoradas em 50%"/>
    <s v="25º, nº 1 c) "/>
    <s v="CIRS"/>
    <s v="CT.2"/>
    <x v="2"/>
    <x v="2"/>
    <x v="2"/>
    <x v="74"/>
    <m/>
    <s v="01-01-1989"/>
    <m/>
    <s v="n.q"/>
    <s v="n.q"/>
    <s v="n.q"/>
    <s v="n.q"/>
    <s v="n.q"/>
    <s v="n.q"/>
  </r>
  <r>
    <x v="2"/>
    <s v="DF "/>
    <m/>
    <s v="Dedução à matéria coletável"/>
    <s v="dedução das quotizações sindicais (na categoria H), na parte em que não constituam contrapartida de benefícios sociais, com limite e mjoradas em 50%"/>
    <s v="53º, nº 4 a) "/>
    <s v="CIRS"/>
    <s v="CT.2"/>
    <x v="2"/>
    <x v="2"/>
    <x v="2"/>
    <x v="75"/>
    <m/>
    <d v="1989-01-01T00:00:00"/>
    <m/>
    <s v="n.q"/>
    <s v="n.q"/>
    <s v="n.q"/>
    <s v="n.q"/>
    <s v="n.q"/>
    <s v="n.q"/>
  </r>
  <r>
    <x v="2"/>
    <s v="DF"/>
    <m/>
    <s v="Isenção"/>
    <s v="Isenção de rendimentos auferidos por sujeito passivo com deficiência das categorias A, B e H. Isenção de 10% de rendimentos da categoria H (pensões) e Isenção de 15% de rendimentos das categorias A e B (trabalho dependente e empresariais)"/>
    <s v="56º-A "/>
    <s v="CIRS"/>
    <s v="CT.1"/>
    <x v="0"/>
    <x v="1"/>
    <x v="1"/>
    <x v="76"/>
    <s v="(2)"/>
    <d v="2015-01-01T00:00:00"/>
    <m/>
    <n v="45.36405311"/>
    <n v="71.339975129999999"/>
    <n v="74.315456530000006"/>
    <n v="77.624326799999992"/>
    <n v="86.995673789999998"/>
    <n v="88.675300669999999"/>
  </r>
  <r>
    <x v="2"/>
    <s v="DF"/>
    <m/>
    <s v="Dedução à coleta"/>
    <m/>
    <s v="78º-F "/>
    <s v="CIRS"/>
    <s v="CT.3"/>
    <x v="4"/>
    <x v="2"/>
    <x v="2"/>
    <x v="77"/>
    <s v="(2)"/>
    <s v="01-01-2015"/>
    <m/>
    <n v="19.85875416"/>
    <n v="27.431855720000001"/>
    <n v="46.929416240000002"/>
    <n v="50.208593069999999"/>
    <n v="58.174036030000003"/>
    <n v="67.132275870000001"/>
  </r>
  <r>
    <x v="2"/>
    <s v="DF"/>
    <m/>
    <s v="Isenção"/>
    <m/>
    <s v="81º, nº 4, 5 e 6 "/>
    <s v="CIRS"/>
    <s v="CT.1"/>
    <x v="0"/>
    <x v="2"/>
    <x v="2"/>
    <x v="78"/>
    <m/>
    <d v="2009-01-01T00:00:00"/>
    <m/>
    <n v="54.178493189999998"/>
    <n v="127.0252571"/>
    <n v="217.95753603"/>
    <n v="361.95363240000006"/>
    <n v="508.75887861000001"/>
    <n v="592.8974379"/>
  </r>
  <r>
    <x v="2"/>
    <s v="DF"/>
    <m/>
    <s v="Redução de taxa"/>
    <s v="tributação autónoma à taxa de 20% dos rendimentos liquidos auferidos  no âmbito das categorias A e B em atividades de elevado valor acrescentado por residentes não habituais em território português"/>
    <s v="72º, nº 6 "/>
    <s v="CIRS"/>
    <s v="CT.5"/>
    <x v="1"/>
    <x v="2"/>
    <x v="2"/>
    <x v="79"/>
    <m/>
    <d v="2009-01-01T00:00:00"/>
    <m/>
    <m/>
    <m/>
    <m/>
    <m/>
    <m/>
    <m/>
  </r>
  <r>
    <x v="2"/>
    <s v="DF"/>
    <m/>
    <s v="Dedução à coleta"/>
    <s v="dedução de montante fixo por cada sujeito passivo com deficiência"/>
    <s v="87º, nº 1 "/>
    <s v="CIRS"/>
    <s v="CT.3"/>
    <x v="4"/>
    <x v="1"/>
    <x v="1"/>
    <x v="80"/>
    <s v="(3)"/>
    <d v="2007-01-01T00:00:00"/>
    <m/>
    <n v="210.50395237999999"/>
    <n v="226.57342211"/>
    <n v="229.37348360999999"/>
    <n v="247.84389956000001"/>
    <n v="263.37338691999997"/>
    <n v="274.0097442"/>
  </r>
  <r>
    <x v="2"/>
    <s v="DF"/>
    <m/>
    <s v="Dedução à coleta"/>
    <s v="dedução de montante fixo por cada dependente e ascendente com deficiência"/>
    <s v="87º, nº 1 "/>
    <s v="CIRS"/>
    <s v="CT.3"/>
    <x v="4"/>
    <x v="1"/>
    <x v="1"/>
    <x v="80"/>
    <s v="(3)"/>
    <d v="2007-01-01T00:00:00"/>
    <m/>
    <m/>
    <m/>
    <m/>
    <m/>
    <m/>
    <m/>
  </r>
  <r>
    <x v="2"/>
    <s v="DF"/>
    <m/>
    <s v="Dedução à coleta"/>
    <s v="dedução de 30% das despesas com a educação e a reabilitação do sujeito passivo ou dependentes com deficiência"/>
    <s v="87º, nº 2 "/>
    <s v="CIRS"/>
    <s v="CT.3"/>
    <x v="4"/>
    <x v="1"/>
    <x v="1"/>
    <x v="81"/>
    <s v="(3)"/>
    <d v="2007-01-01T00:00:00"/>
    <m/>
    <m/>
    <m/>
    <m/>
    <m/>
    <m/>
    <m/>
  </r>
  <r>
    <x v="2"/>
    <s v="DF"/>
    <m/>
    <s v="Dedução à coleta"/>
    <s v="dedução de 25% das despesas com prémios de seguros de vida ou contribuições pagas a associações mutualistas para sujeitos passivos com deficiência"/>
    <s v="87º, nº 2 "/>
    <s v="CIRS"/>
    <s v="CT.3"/>
    <x v="4"/>
    <x v="1"/>
    <x v="1"/>
    <x v="80"/>
    <s v="(3)"/>
    <d v="2007-01-01T00:00:00"/>
    <m/>
    <m/>
    <m/>
    <m/>
    <m/>
    <m/>
    <m/>
  </r>
  <r>
    <x v="2"/>
    <s v="DF"/>
    <m/>
    <s v="Dedução à coleta"/>
    <s v="dedução de 25% da totalidade das contribuições pagas para reforma por velhice para sujeitos passivos com deficiência desde que o benefício seja garantido após os 55 anos de idade e 5 anos de duração do contrato"/>
    <s v="87º, nº 3 "/>
    <s v="CIRS"/>
    <s v="CT.3"/>
    <x v="4"/>
    <x v="1"/>
    <x v="1"/>
    <x v="80"/>
    <s v="(3)"/>
    <d v="2007-01-01T00:00:00"/>
    <m/>
    <m/>
    <m/>
    <m/>
    <m/>
    <m/>
    <m/>
  </r>
  <r>
    <x v="2"/>
    <s v="DF"/>
    <m/>
    <s v="Dedução à coleta"/>
    <s v="dedução adicional de montante fixo a título de despesas de acompanhamento por cada sujeito passivo ou dependente cujo grau de invalidez permanente seja igual ou superior a 90%"/>
    <s v="87º, nº 6"/>
    <s v="CIRS"/>
    <s v="CT.3"/>
    <x v="4"/>
    <x v="1"/>
    <x v="1"/>
    <x v="81"/>
    <s v="(3)"/>
    <d v="2007-01-01T00:00:00"/>
    <m/>
    <m/>
    <m/>
    <m/>
    <m/>
    <m/>
    <m/>
  </r>
  <r>
    <x v="2"/>
    <s v="DF"/>
    <m/>
    <s v="Dedução à coleta"/>
    <s v="dedução adicional de montante fixo por cada sujeito passivo com deficiência das Forças Armadas"/>
    <s v="87º, nº 7 "/>
    <s v="CIRS"/>
    <s v="CT.3"/>
    <x v="4"/>
    <x v="1"/>
    <x v="1"/>
    <x v="80"/>
    <s v="(3)"/>
    <d v="2007-01-01T00:00:00"/>
    <m/>
    <m/>
    <m/>
    <m/>
    <m/>
    <m/>
    <m/>
  </r>
  <r>
    <x v="2"/>
    <s v="DF"/>
    <m/>
    <s v="Dedução à matéria coletável"/>
    <m/>
    <s v="43º, nº 9 "/>
    <s v="CIRC"/>
    <s v="CT.2"/>
    <x v="2"/>
    <x v="9"/>
    <x v="9"/>
    <x v="82"/>
    <m/>
    <d v="1995-01-01T00:00:00"/>
    <m/>
    <s v="n.q"/>
    <s v="n.q"/>
    <s v="n.q"/>
    <s v="n.q"/>
    <s v="n.q"/>
    <s v="n.q"/>
  </r>
  <r>
    <x v="2"/>
    <s v="DF"/>
    <m/>
    <s v="Dedução à matéria coletável"/>
    <m/>
    <s v="44º, nº 1 "/>
    <s v="CIRC"/>
    <s v="CT.2"/>
    <x v="2"/>
    <x v="2"/>
    <x v="2"/>
    <x v="83"/>
    <m/>
    <d v="1997-01-01T00:00:00"/>
    <m/>
    <s v="n.q"/>
    <s v="n.q"/>
    <s v="n.q"/>
    <s v="n.q"/>
    <s v="n.q"/>
    <s v="n.q"/>
  </r>
  <r>
    <x v="2"/>
    <s v="DF"/>
    <m/>
    <s v="Isenção"/>
    <s v="Tributação autónoma dos veículos movidos exclusivamente a energia elétrica"/>
    <s v="88.º, n.º 3 "/>
    <s v="CIRC"/>
    <s v="CT.1"/>
    <x v="0"/>
    <x v="11"/>
    <x v="11"/>
    <x v="21"/>
    <m/>
    <d v="2008-01-01T00:00:00"/>
    <m/>
    <s v="n.d."/>
    <s v="n.d."/>
    <s v="n.d."/>
    <s v="n.d."/>
    <s v="n.d."/>
    <s v="n.d."/>
  </r>
  <r>
    <x v="2"/>
    <s v="DF"/>
    <m/>
    <s v="Redução de taxa"/>
    <s v="Tributação autónoma de viaturas ligeiras de passageiros híbridas plug-in"/>
    <s v="88.º, n.º 17 "/>
    <s v="CIRC"/>
    <s v="CT.5"/>
    <x v="3"/>
    <x v="11"/>
    <x v="11"/>
    <x v="21"/>
    <m/>
    <d v="2015-01-01T00:00:00"/>
    <m/>
    <s v="n.q"/>
    <s v="n.q"/>
    <s v="n.q"/>
    <s v="n.q"/>
    <s v="n.q"/>
    <s v="n.q"/>
  </r>
  <r>
    <x v="2"/>
    <s v="DF"/>
    <m/>
    <s v="Redução de taxa"/>
    <s v="Tributação autónoma de viaturas ligeiras de passageiros movidas a GPL ou GNV"/>
    <s v="88.º, n.º 18 "/>
    <s v="CIRC"/>
    <s v="CT.5"/>
    <x v="3"/>
    <x v="11"/>
    <x v="11"/>
    <x v="21"/>
    <m/>
    <d v="2015-01-01T00:00:00"/>
    <m/>
    <s v="n.q"/>
    <s v="n.q"/>
    <s v="n.q"/>
    <s v="n.q"/>
    <s v="n.q"/>
    <s v="n.q"/>
  </r>
  <r>
    <x v="2"/>
    <s v="DF"/>
    <m/>
    <s v="Dedução à matéria coletável"/>
    <m/>
    <s v="50º-A, nº 1 "/>
    <s v="CIRC"/>
    <s v="CT.2"/>
    <x v="2"/>
    <x v="4"/>
    <x v="4"/>
    <x v="55"/>
    <m/>
    <d v="2014-01-01T00:00:00"/>
    <m/>
    <s v="n.q"/>
    <s v="n.q"/>
    <s v="n.q"/>
    <s v="n.q"/>
    <s v="n.q"/>
    <s v="n.q"/>
  </r>
  <r>
    <x v="2"/>
    <s v="DF"/>
    <m/>
    <s v="Dedução à coleta"/>
    <m/>
    <s v="16º, nº 3 e 6 "/>
    <s v="EBF"/>
    <s v="CT.3"/>
    <x v="4"/>
    <x v="15"/>
    <x v="15"/>
    <x v="71"/>
    <s v="(4)"/>
    <d v="1995-01-01T00:00:00"/>
    <m/>
    <n v="29.097823349999999"/>
    <n v="27.971317679999999"/>
    <n v="45.948942819999999"/>
    <n v="45.835184259999998"/>
    <n v="51.689363180000001"/>
    <n v="51.545954270000003"/>
  </r>
  <r>
    <x v="2"/>
    <s v="DF"/>
    <m/>
    <s v="Dedução à coleta"/>
    <s v="dedução em 20% dos valores aplicados em planos de poupança-reforma"/>
    <s v="21º, nº 2"/>
    <s v="EBF"/>
    <s v="CT.3"/>
    <x v="4"/>
    <x v="15"/>
    <x v="15"/>
    <x v="71"/>
    <s v="(5)"/>
    <d v="2001-01-01T00:00:00"/>
    <m/>
    <m/>
    <m/>
    <m/>
    <m/>
    <m/>
    <m/>
  </r>
  <r>
    <x v="2"/>
    <s v="DF"/>
    <m/>
    <s v="Dedução à coleta"/>
    <s v="dedução de 20% dos valores aplicados em contas individuais geridas em regime publico de capitalização, aplicável também às entregas pelas entidades empregadoras em nome e a favor dos trabalhadores"/>
    <s v="17º, nº 1"/>
    <s v="EBF"/>
    <s v="CT.3"/>
    <x v="4"/>
    <x v="15"/>
    <x v="15"/>
    <x v="84"/>
    <s v="(6)"/>
    <d v="2008-01-01T00:00:00"/>
    <m/>
    <n v="0.25143956000000001"/>
    <n v="0.2272631"/>
    <n v="0.56714189000000004"/>
    <n v="0.56132965000000001"/>
    <n v="0.57563357000000004"/>
    <n v="0.57424662999999998"/>
  </r>
  <r>
    <x v="2"/>
    <s v="DF"/>
    <m/>
    <s v="Isenção"/>
    <m/>
    <s v="18º, nº 1 "/>
    <s v="EBF"/>
    <s v="CT.1"/>
    <x v="0"/>
    <x v="1"/>
    <x v="1"/>
    <x v="71"/>
    <m/>
    <d v="2008-01-01T00:00:00"/>
    <m/>
    <n v="0.97203430000000002"/>
    <n v="1.1013118"/>
    <n v="0.94492547000000005"/>
    <n v="0.97139586"/>
    <n v="1.1567272200000001"/>
    <n v="1.44689292"/>
  </r>
  <r>
    <x v="2"/>
    <s v="DF"/>
    <m/>
    <s v="Isenção"/>
    <m/>
    <s v="18º, nº 3 "/>
    <s v="EBF"/>
    <s v="CT.1"/>
    <x v="0"/>
    <x v="1"/>
    <x v="1"/>
    <x v="71"/>
    <m/>
    <d v="2008-01-01T00:00:00"/>
    <m/>
    <m/>
    <m/>
    <m/>
    <m/>
    <m/>
    <m/>
  </r>
  <r>
    <x v="2"/>
    <s v="DF"/>
    <m/>
    <s v="Dedução à matéria coletável"/>
    <s v="Majoração em 50% como gasto do exercício dos encargos com a criação líquida de postos de trabalho no âmbito dos rendimentos da categoria B tributados no regime da contabilidade organizada"/>
    <s v="19º, nº 1"/>
    <s v="EBF"/>
    <s v="CT.2"/>
    <x v="2"/>
    <x v="12"/>
    <x v="12"/>
    <x v="85"/>
    <s v="(7)"/>
    <d v="1999-01-01T00:00:00"/>
    <s v="31-06-2018"/>
    <m/>
    <m/>
    <m/>
    <m/>
    <m/>
    <m/>
  </r>
  <r>
    <x v="2"/>
    <s v="DF"/>
    <m/>
    <s v="Dedução à matéria coletável"/>
    <s v="consideração como gastos ou perdas em 130%, os fluxos financeiros prestados por investidores sociais no âmbito de parcerias de títulos de impacto social, no âmbito dos rendimentos da categoria B tributados no regime da contabilidade organizada"/>
    <s v="19º-A "/>
    <s v="EBF"/>
    <s v="CT.2"/>
    <x v="2"/>
    <x v="1"/>
    <x v="1"/>
    <x v="86"/>
    <m/>
    <d v="2018-01-01T00:00:00"/>
    <m/>
    <m/>
    <m/>
    <m/>
    <m/>
    <m/>
    <m/>
  </r>
  <r>
    <x v="2"/>
    <s v="DF"/>
    <m/>
    <s v="Isenção"/>
    <s v="isenção dos juros das contas poupança-reformados"/>
    <s v="20º "/>
    <s v="EBF"/>
    <s v="CT.1"/>
    <x v="0"/>
    <x v="15"/>
    <x v="15"/>
    <x v="87"/>
    <s v="(8)"/>
    <d v="1989-01-01T00:00:00"/>
    <d v="2019-12-31T00:00:00"/>
    <m/>
    <m/>
    <m/>
    <m/>
    <m/>
    <m/>
  </r>
  <r>
    <x v="2"/>
    <s v="DF"/>
    <m/>
    <s v="Isenção"/>
    <s v="isenção de 1/5 dos rendimentos da remuneração de depósitos, de outras aplicações em instituições financeiras ou de dívida publica que, nas condições previstas, beneficiem do regime previsto no nº 3 do artº 5º do CIRS - al a). (categoria E)"/>
    <s v="20º-A"/>
    <s v="EBF"/>
    <s v="CT.1"/>
    <x v="0"/>
    <x v="15"/>
    <x v="15"/>
    <x v="88"/>
    <m/>
    <d v="2015-01-01T00:00:00"/>
    <m/>
    <m/>
    <m/>
    <m/>
    <m/>
    <m/>
    <m/>
  </r>
  <r>
    <x v="2"/>
    <s v="DF"/>
    <m/>
    <s v="Isenção"/>
    <s v="isenção de 3/5 dos rendimentos da remuneração de depósitos, de outras aplicações em instituições financeiras ou de dívida publica que, nas condições previstas, beneficiem do regime previsto no nº 3 do artº 5º do CIRS - al b). (categoria E)"/>
    <s v="20º-A"/>
    <s v="EBF"/>
    <s v="CT.1"/>
    <x v="0"/>
    <x v="15"/>
    <x v="15"/>
    <x v="89"/>
    <m/>
    <d v="2015-01-01T00:00:00"/>
    <m/>
    <m/>
    <m/>
    <m/>
    <m/>
    <m/>
    <m/>
  </r>
  <r>
    <x v="2"/>
    <s v="DF"/>
    <m/>
    <s v="Isenção"/>
    <s v="isenção de 3/5 dos rendimentos pagos pelos fundos de poupança-reforma, em caso de reembolso total ou parcial, com tributação autónoma à taxa de 20%"/>
    <s v="21º, nº 3 b) "/>
    <s v="EBF"/>
    <s v="CT.1"/>
    <x v="0"/>
    <x v="15"/>
    <x v="15"/>
    <x v="90"/>
    <m/>
    <d v="2001-01-01T00:00:00"/>
    <m/>
    <m/>
    <m/>
    <m/>
    <m/>
    <m/>
    <m/>
  </r>
  <r>
    <x v="2"/>
    <s v="DF"/>
    <m/>
    <s v="Isenção"/>
    <s v="isenção de 4/5 dos rendimentos pagos pelos fundos de poupança-reforma - Regime transitório de planos celebrados até 2005-12-31"/>
    <s v="21º, nº 3 b) "/>
    <s v="EBF"/>
    <s v="CT.1"/>
    <x v="0"/>
    <x v="15"/>
    <x v="15"/>
    <x v="90"/>
    <m/>
    <d v="2001-01-01T00:00:00"/>
    <d v="2005-12-31T00:00:00"/>
    <m/>
    <m/>
    <m/>
    <m/>
    <m/>
    <m/>
  </r>
  <r>
    <x v="2"/>
    <s v="DF"/>
    <m/>
    <s v="Isenção"/>
    <m/>
    <s v="21º, nº 5"/>
    <s v="EBF"/>
    <s v="CT.1"/>
    <x v="0"/>
    <x v="15"/>
    <x v="15"/>
    <x v="90"/>
    <m/>
    <d v="2001-01-01T00:00:00"/>
    <m/>
    <m/>
    <m/>
    <m/>
    <m/>
    <m/>
    <m/>
  </r>
  <r>
    <x v="2"/>
    <s v="DF"/>
    <m/>
    <s v="Isenção"/>
    <m/>
    <s v="21º, nº 5"/>
    <s v="EBF"/>
    <s v="CT.1"/>
    <x v="0"/>
    <x v="15"/>
    <x v="15"/>
    <x v="90"/>
    <m/>
    <d v="2001-01-01T00:00:00"/>
    <m/>
    <m/>
    <m/>
    <m/>
    <m/>
    <m/>
    <m/>
  </r>
  <r>
    <x v="2"/>
    <s v="DF"/>
    <m/>
    <s v="Dedução à coleta"/>
    <m/>
    <s v="32º-A, nº 5 "/>
    <s v="EBF"/>
    <s v="CT.3"/>
    <x v="4"/>
    <x v="13"/>
    <x v="13"/>
    <x v="91"/>
    <m/>
    <d v="2012-01-01T00:00:00"/>
    <m/>
    <m/>
    <m/>
    <m/>
    <m/>
    <m/>
    <m/>
  </r>
  <r>
    <x v="2"/>
    <s v="DF"/>
    <m/>
    <s v="Isenção"/>
    <s v="Rendimentos da concessão ou cedência temporária, por não residentes, de patentes, licenças, marcas, processos de fabrico, assistência técnica e prestação de informações, desenvolvida na zona franca"/>
    <s v="33º, nº 5 a) "/>
    <s v="EBF"/>
    <s v="CT.1"/>
    <x v="0"/>
    <x v="6"/>
    <x v="6"/>
    <x v="31"/>
    <m/>
    <d v="1989-01-01T00:00:00"/>
    <m/>
    <m/>
    <m/>
    <m/>
    <m/>
    <m/>
    <m/>
  </r>
  <r>
    <x v="2"/>
    <s v="DF"/>
    <m/>
    <s v="Isenção"/>
    <s v="Rendimentos das prestações de serviços auferidas por não residentes e devidas por entidades instaladas na zona franca e respeitantes à atividade aí desenvolvida"/>
    <s v="33º, nº 5 b) "/>
    <s v="EBF"/>
    <s v="CT.1"/>
    <x v="0"/>
    <x v="6"/>
    <x v="6"/>
    <x v="31"/>
    <m/>
    <d v="1998-02-11T00:00:00"/>
    <m/>
    <m/>
    <m/>
    <m/>
    <m/>
    <m/>
    <m/>
  </r>
  <r>
    <x v="2"/>
    <s v="DF"/>
    <m/>
    <s v="Isenção"/>
    <s v="Rendimentos pagos pelas sociedades e sucursais de trust off-shore instaladas nas zonas francas a utentes dos seus serviços, desde que estes sejam entidades instaladas nas zonas francas ou não residentes"/>
    <s v="33º, nº 7"/>
    <s v="EBF"/>
    <s v="CT.1"/>
    <x v="0"/>
    <x v="6"/>
    <x v="6"/>
    <x v="31"/>
    <m/>
    <s v="01-01-1989"/>
    <d v="2027-12-31T00:00:00"/>
    <m/>
    <m/>
    <m/>
    <m/>
    <m/>
    <m/>
  </r>
  <r>
    <x v="2"/>
    <s v="DF"/>
    <m/>
    <s v="Isenção"/>
    <s v="Isenção das remunerações dos tripulantes dos navios da zona franca da Madeira e da Ilha de Santa Maria"/>
    <s v="33º, nº 8 "/>
    <s v="EBF"/>
    <s v="CT.1"/>
    <x v="0"/>
    <x v="6"/>
    <x v="6"/>
    <x v="31"/>
    <m/>
    <s v="01-01-2001"/>
    <m/>
    <n v="1.79866411"/>
    <n v="2.01301782"/>
    <n v="1.58035393"/>
    <n v="1.77732584"/>
    <n v="2.7421736000000001"/>
    <n v="4.2628449899999996"/>
  </r>
  <r>
    <x v="2"/>
    <s v="DF"/>
    <m/>
    <s v="Isenção"/>
    <s v="Rendimentos auferidos pelos sócios ou titulares das empresas concessionárias das zonas francas"/>
    <s v="33º, nº 12 "/>
    <s v="EBF"/>
    <s v="CT.1"/>
    <x v="0"/>
    <x v="6"/>
    <x v="6"/>
    <x v="31"/>
    <m/>
    <d v="1989-01-01T00:00:00"/>
    <d v="2017-12-31T00:00:00"/>
    <m/>
    <m/>
    <m/>
    <m/>
    <m/>
    <m/>
  </r>
  <r>
    <x v="2"/>
    <s v="DF"/>
    <m/>
    <s v="Isenção"/>
    <s v="Isenção de lucros colocados à disposição dos sócios das sociedades licenciadas para operar na Zona Franca da Madeira que beneficiem do regime do artº 36º-A do EBF"/>
    <s v="36º-A, nº 10 a) "/>
    <s v="EBF"/>
    <s v="CT.1"/>
    <x v="0"/>
    <x v="6"/>
    <x v="6"/>
    <x v="92"/>
    <m/>
    <d v="2015-01-01T00:00:00"/>
    <m/>
    <m/>
    <m/>
    <m/>
    <m/>
    <m/>
    <m/>
  </r>
  <r>
    <x v="2"/>
    <s v="DF"/>
    <m/>
    <s v="Isenção"/>
    <s v="Isenção dos rendimentos de juros, abonos ou adiantamentos de capital feitos pelos sócios às sociedades licenciadas para operar na Zona Franca da Madeira"/>
    <s v="36º-A, nº 10 b) "/>
    <s v="EBF"/>
    <s v="CT.1"/>
    <x v="0"/>
    <x v="6"/>
    <x v="6"/>
    <x v="92"/>
    <m/>
    <d v="2015-01-01T00:00:00"/>
    <m/>
    <m/>
    <m/>
    <m/>
    <m/>
    <m/>
    <m/>
  </r>
  <r>
    <x v="2"/>
    <s v="DF"/>
    <m/>
    <s v="Isenção"/>
    <s v="isenção das remunerações auferidas pelo pessoal das missões diplomáticas e consulares nessa qualidade (categoria A)"/>
    <s v="37º, nº 1 a) "/>
    <s v="EBF"/>
    <s v="CT.1"/>
    <x v="0"/>
    <x v="5"/>
    <x v="5"/>
    <x v="93"/>
    <s v="(9)"/>
    <d v="1989-01-01T00:00:00"/>
    <m/>
    <n v="1.76762379"/>
    <n v="2.0714819800000002"/>
    <n v="2.0371609799999999"/>
    <n v="2.1634479600000001"/>
    <n v="2.5901435300000002"/>
    <n v="2.60533693"/>
  </r>
  <r>
    <x v="2"/>
    <s v="DF"/>
    <m/>
    <s v="Isenção"/>
    <s v="isenção das remunerações auferidas pelo pessoal ao serviço de organizações estrangeiras ou internacionais nessa qualidade (categoria A)"/>
    <s v="37º, nº 1 b) "/>
    <s v="EBF"/>
    <s v="CT.1"/>
    <x v="0"/>
    <x v="5"/>
    <x v="5"/>
    <x v="93"/>
    <s v="(9)"/>
    <d v="1989-01-01T00:00:00"/>
    <m/>
    <n v="1.4644640799999999"/>
    <n v="1.7309098300000001"/>
    <n v="1.78132588"/>
    <n v="2.1203437100000002"/>
    <n v="2.84014327"/>
    <n v="2.7157854800000001"/>
  </r>
  <r>
    <x v="2"/>
    <s v="DF"/>
    <m/>
    <s v="Isenção"/>
    <s v="isenção das remunerações auferidas por militares e das forças de segurança no desempenho de missões de carater militar, humanitário ou de paz, efetuadas no estrangeiro (categoria A)"/>
    <s v="38º, nº 1 "/>
    <s v="EBF"/>
    <s v="CT.1"/>
    <x v="0"/>
    <x v="18"/>
    <x v="18"/>
    <x v="94"/>
    <s v="(10)"/>
    <s v="01-01-1997"/>
    <m/>
    <n v="1.9696429"/>
    <n v="1.47867685"/>
    <n v="1.5753703299999999"/>
    <n v="1.9724427600000001"/>
    <n v="2.4534003599999998"/>
    <n v="3.0977965099999998"/>
  </r>
  <r>
    <x v="2"/>
    <s v="DF"/>
    <m/>
    <s v="Isenção"/>
    <m/>
    <s v="39º, nº 1 a 5 "/>
    <s v="EBF"/>
    <s v="CT.1"/>
    <x v="0"/>
    <x v="5"/>
    <x v="5"/>
    <x v="95"/>
    <s v="(11)"/>
    <d v="1989-01-01T00:00:00"/>
    <m/>
    <n v="5.1100000000000003"/>
    <n v="5.05"/>
    <n v="4.57"/>
    <n v="4.8600000000000003"/>
    <n v="4.8099999999999996"/>
    <n v="4.8529476000000003"/>
  </r>
  <r>
    <x v="2"/>
    <s v="DF"/>
    <m/>
    <s v="Isenção"/>
    <s v="isenção dos rendimentos relativos à compensação pela deslocação e permanência no estrangeiro de trabalhadores residentes, por período não inferior a 90 dias, 60 dos quais seguidos, que exceda os limites legais previstos no Código do IRS (categoria A)"/>
    <s v="39º-A, nº 1 "/>
    <s v="EBF"/>
    <s v="CT.1"/>
    <x v="0"/>
    <x v="2"/>
    <x v="2"/>
    <x v="15"/>
    <m/>
    <d v="2015-01-01T00:00:00"/>
    <m/>
    <n v="0"/>
    <n v="0"/>
    <n v="0.27272938000000002"/>
    <n v="0.39014448000000002"/>
    <n v="0.60759719000000001"/>
    <n v="0.95122152999999998"/>
  </r>
  <r>
    <x v="2"/>
    <s v="DF"/>
    <m/>
    <s v="Isenção"/>
    <s v="isenção dos lucros derivados de obras ou trabalhos das infra-estruturas comuns NATO a realizar em território português por empreiteiros ou arrematantes, nacionais ou estrangeiros"/>
    <s v="40º, nº 1 "/>
    <s v="EBF"/>
    <s v="CT.1"/>
    <x v="0"/>
    <x v="5"/>
    <x v="5"/>
    <x v="95"/>
    <s v="(12)"/>
    <d v="1989-01-01T00:00:00"/>
    <m/>
    <n v="2.9008059999999999E-2"/>
    <n v="4.2247560000000003E-2"/>
    <n v="3.0174619999999999E-2"/>
    <n v="3.3145910000000001E-2"/>
    <n v="2.123065E-2"/>
    <n v="1.390602E-2"/>
  </r>
  <r>
    <x v="2"/>
    <s v="DF"/>
    <m/>
    <s v="Isenção"/>
    <m/>
    <s v="40º-A "/>
    <s v="EBF"/>
    <s v="CT.1"/>
    <x v="0"/>
    <x v="5"/>
    <x v="5"/>
    <x v="96"/>
    <m/>
    <d v="2016-03-31T00:00:00"/>
    <m/>
    <m/>
    <m/>
    <m/>
    <m/>
    <m/>
    <m/>
  </r>
  <r>
    <x v="2"/>
    <s v="DF"/>
    <m/>
    <s v="Dedução à coleta"/>
    <s v="dedução de 25% dos investimentos elegíveis no âmbito do Programa Semente"/>
    <s v="43º-A, nº 1 "/>
    <s v="EBF"/>
    <s v="CT.3"/>
    <x v="4"/>
    <x v="13"/>
    <x v="13"/>
    <x v="97"/>
    <m/>
    <d v="2017-01-01T00:00:00"/>
    <m/>
    <n v="0"/>
    <n v="0"/>
    <n v="0"/>
    <n v="0"/>
    <n v="7.284032E-2"/>
    <n v="5.2972330000000005E-2"/>
  </r>
  <r>
    <x v="2"/>
    <s v="DF"/>
    <m/>
    <s v="Dedução à matéria coletável"/>
    <m/>
    <s v="43º-A, nº 6 "/>
    <s v="EBF"/>
    <s v="CT.2"/>
    <x v="2"/>
    <x v="13"/>
    <x v="13"/>
    <x v="97"/>
    <m/>
    <d v="2017-01-01T00:00:00"/>
    <m/>
    <m/>
    <m/>
    <m/>
    <m/>
    <m/>
    <m/>
  </r>
  <r>
    <x v="2"/>
    <s v="DF"/>
    <m/>
    <s v="Dedução à matéria coletável"/>
    <m/>
    <s v="43º-B "/>
    <s v="EBF"/>
    <s v="CT.2"/>
    <x v="2"/>
    <x v="13"/>
    <x v="13"/>
    <x v="98"/>
    <m/>
    <d v="2018-01-01T00:00:00"/>
    <m/>
    <m/>
    <m/>
    <m/>
    <m/>
    <m/>
    <m/>
  </r>
  <r>
    <x v="2"/>
    <s v="DF"/>
    <m/>
    <s v="Isenção"/>
    <m/>
    <s v="43º-C "/>
    <s v="EBF"/>
    <s v="CT.1"/>
    <x v="0"/>
    <x v="13"/>
    <x v="13"/>
    <x v="99"/>
    <m/>
    <d v="2018-01-01T00:00:00"/>
    <m/>
    <m/>
    <m/>
    <m/>
    <m/>
    <m/>
    <m/>
  </r>
  <r>
    <x v="2"/>
    <s v="DF"/>
    <m/>
    <s v="Dedução à matéria coletável"/>
    <s v="isenção de 50% dos rendimentos de propriedade literaria, artistica e cientifica quando auferidos pelos titulares originários de direitos de autor ou conexos residentes em território português"/>
    <s v="58º, nº 1"/>
    <s v="EBF"/>
    <s v="CT.2"/>
    <x v="2"/>
    <x v="14"/>
    <x v="14"/>
    <x v="100"/>
    <m/>
    <d v="1989-01-01T00:00:00"/>
    <m/>
    <n v="4.8568003099999997"/>
    <n v="5.0453182099999996"/>
    <n v="4.9108918199999998"/>
    <n v="5.25848782"/>
    <n v="5.3015606499999999"/>
    <n v="5.2885460200000001"/>
  </r>
  <r>
    <x v="2"/>
    <s v="DF"/>
    <m/>
    <s v="Dedução à matéria coletável"/>
    <m/>
    <s v="59º-A "/>
    <s v="EBF"/>
    <s v="CT.2"/>
    <x v="2"/>
    <x v="11"/>
    <x v="11"/>
    <x v="101"/>
    <m/>
    <d v="2015-01-01T00:00:00"/>
    <m/>
    <m/>
    <m/>
    <m/>
    <m/>
    <m/>
    <m/>
  </r>
  <r>
    <x v="2"/>
    <s v="DF"/>
    <m/>
    <s v="Dedução à matéria coletável"/>
    <s v="majoração dos gastos com sistemas de car-sharing, em 10%, e bike-sharing, em 40%, respetivamente, no âmbito dos rendimentos da categoria B tributados no regime da contabilidade organizada"/>
    <s v="59º-B "/>
    <s v="EBF"/>
    <s v="CT.2"/>
    <x v="2"/>
    <x v="11"/>
    <x v="11"/>
    <x v="39"/>
    <m/>
    <d v="2015-01-01T00:00:00"/>
    <m/>
    <m/>
    <m/>
    <m/>
    <m/>
    <m/>
    <m/>
  </r>
  <r>
    <x v="2"/>
    <s v="DF"/>
    <m/>
    <s v="Dedução à matéria coletável"/>
    <m/>
    <s v="59º-C "/>
    <s v="EBF"/>
    <s v="CT.2"/>
    <x v="2"/>
    <x v="11"/>
    <x v="11"/>
    <x v="102"/>
    <m/>
    <s v="01-01-2015"/>
    <m/>
    <m/>
    <m/>
    <m/>
    <m/>
    <m/>
    <m/>
  </r>
  <r>
    <x v="2"/>
    <s v="DF"/>
    <m/>
    <s v="Redução de taxa"/>
    <s v="taxa diferenciada para os rendimentos de explorações silvícolas plurianuais (categoria B), determinada com critérios distintos conforme o regime de tributação é o da contabilidade organizada ou o do regime simplificado"/>
    <s v="59º-D, nº 1 "/>
    <s v="EBF"/>
    <s v="CT.5"/>
    <x v="1"/>
    <x v="2"/>
    <x v="2"/>
    <x v="103"/>
    <m/>
    <s v="01-01-2015"/>
    <m/>
    <m/>
    <m/>
    <m/>
    <m/>
    <m/>
    <m/>
  </r>
  <r>
    <x v="2"/>
    <s v="DF"/>
    <m/>
    <s v="Dedução à matéria coletável"/>
    <m/>
    <s v="59º-D, nº 12 a 14 "/>
    <s v="EBF"/>
    <s v="CT.2"/>
    <x v="2"/>
    <x v="2"/>
    <x v="2"/>
    <x v="104"/>
    <s v="(13)"/>
    <s v="01-01-2015"/>
    <m/>
    <m/>
    <m/>
    <m/>
    <m/>
    <m/>
    <m/>
  </r>
  <r>
    <x v="2"/>
    <s v="DF"/>
    <m/>
    <s v="Dedução à matéria coletável"/>
    <s v="majoração em 40% do gasto com despesas de certificação biológica de explorações com produção em modo biológico no âmbito dos rendimentos da categoria b tributados no regime da contabilidade organizada"/>
    <s v="59º-E "/>
    <s v="EBF"/>
    <s v="CT.2"/>
    <x v="2"/>
    <x v="11"/>
    <x v="11"/>
    <x v="21"/>
    <m/>
    <d v="2017-01-01T00:00:00"/>
    <m/>
    <m/>
    <m/>
    <m/>
    <m/>
    <m/>
    <m/>
  </r>
  <r>
    <x v="2"/>
    <s v="DF"/>
    <m/>
    <s v="Redução de taxa"/>
    <s v="tributação à taxa especial de 10% dos rendimentos de participações sociais em Entidades de Gestão Florestal (EGF) desde que observadas determinadas condições"/>
    <s v="59.º-G, n.º 2 "/>
    <s v="EBF"/>
    <s v="CT.5"/>
    <x v="1"/>
    <x v="11"/>
    <x v="11"/>
    <x v="105"/>
    <m/>
    <d v="2018-01-01T00:00:00"/>
    <m/>
    <m/>
    <m/>
    <m/>
    <m/>
    <m/>
    <m/>
  </r>
  <r>
    <x v="2"/>
    <s v="DF"/>
    <m/>
    <s v="Redução de taxa"/>
    <s v="tributação à taxa especial de 10% do saldo positivo entre as mais-valias e as menos-valias resultantes da alienação de participações sociais em Entidades de Gestão Florestal (EGF), desde que observadas determinadas condições "/>
    <s v="59.º-G, n.º 6 "/>
    <s v="EBF"/>
    <s v="CT.5"/>
    <x v="1"/>
    <x v="11"/>
    <x v="11"/>
    <x v="105"/>
    <m/>
    <d v="2018-01-01T00:00:00"/>
    <m/>
    <m/>
    <m/>
    <m/>
    <m/>
    <m/>
    <m/>
  </r>
  <r>
    <x v="2"/>
    <s v="DF"/>
    <m/>
    <s v="Dedução à matéria coletável"/>
    <s v="tributação em 50% dos rendimentos prediais decorrentes de arrendamentos a EGF, sem prejuízo opção pelo englobamento"/>
    <s v="59.º-G, n.º 11"/>
    <s v="EBF"/>
    <s v="CT.2"/>
    <x v="2"/>
    <x v="11"/>
    <x v="11"/>
    <x v="105"/>
    <m/>
    <d v="2019-01-01T00:00:00"/>
    <m/>
    <m/>
    <m/>
    <m/>
    <m/>
    <m/>
    <m/>
  </r>
  <r>
    <x v="2"/>
    <s v="DF"/>
    <m/>
    <s v="Dedução à matéria coletável"/>
    <m/>
    <s v="59.º-G, n.º 12 "/>
    <s v="EBF"/>
    <s v="CT.2"/>
    <x v="2"/>
    <x v="11"/>
    <x v="11"/>
    <x v="105"/>
    <m/>
    <d v="2019-01-01T00:00:00"/>
    <m/>
    <m/>
    <m/>
    <m/>
    <m/>
    <m/>
    <m/>
  </r>
  <r>
    <x v="2"/>
    <s v="DF"/>
    <m/>
    <s v="Dedução à matéria coletável"/>
    <s v="Regime de neutralidade quando a transferência de prédios rústicos de EGF correspondam a entradas de capital nestas entidades, sendo o valor de aquisição destas entradas o valor de aquisição dos prédios rústicos"/>
    <s v="59.º-G, n.º 13 "/>
    <s v="EBF"/>
    <s v="CT.2"/>
    <x v="2"/>
    <x v="11"/>
    <x v="11"/>
    <x v="105"/>
    <m/>
    <d v="2019-01-01T00:00:00"/>
    <m/>
    <m/>
    <m/>
    <m/>
    <m/>
    <m/>
    <m/>
  </r>
  <r>
    <x v="2"/>
    <s v="DF"/>
    <m/>
    <s v="Dedução à matéria coletável"/>
    <s v="majoração em 10% dos gastos ou perdas do exercício relativos a obras de conservação e manutenção dos prédios afetos a lojas com história no âmbito dos rendimentos da categoria B tributados no regime da contabilidade organizada"/>
    <s v="59º-I "/>
    <s v="EBF"/>
    <s v="CT.2"/>
    <x v="2"/>
    <x v="2"/>
    <x v="2"/>
    <x v="106"/>
    <m/>
    <d v="2018-01-01T00:00:00"/>
    <m/>
    <m/>
    <m/>
    <m/>
    <m/>
    <m/>
    <m/>
  </r>
  <r>
    <x v="2"/>
    <s v="DF"/>
    <m/>
    <s v="Dedução à matéria coletável"/>
    <s v="majoração de gastos e perdas do período relativamente às depreciações fiscalmente aceites de elementos do ativo fixo tangível correspondentes a embarcações eletrossolares ou exclusivamente elétricas"/>
    <s v="59.º-J "/>
    <s v="EBF"/>
    <s v="CT.2"/>
    <x v="2"/>
    <x v="11"/>
    <x v="11"/>
    <x v="45"/>
    <m/>
    <d v="2019-01-01T00:00:00"/>
    <m/>
    <m/>
    <m/>
    <m/>
    <m/>
    <m/>
    <m/>
  </r>
  <r>
    <x v="2"/>
    <s v="DF"/>
    <m/>
    <s v="Dedução à matéria coletável"/>
    <m/>
    <s v="62º "/>
    <s v="EBF"/>
    <s v="CT.2"/>
    <x v="2"/>
    <x v="1"/>
    <x v="1"/>
    <x v="107"/>
    <s v="(14)"/>
    <d v="1999-01-01T00:00:00"/>
    <d v="2019-12-31T00:00:00"/>
    <m/>
    <m/>
    <m/>
    <m/>
    <m/>
    <m/>
  </r>
  <r>
    <x v="2"/>
    <s v="DF"/>
    <m/>
    <s v="Dedução à matéria coletável"/>
    <s v="consideração como gasto do exercício os donativos atribuídos no âmbito do mecenato científico, majorados em 30%, no âmbito dos rendimentos da categoria B tributados no regime da contabilidade organizada"/>
    <s v="62º-A "/>
    <s v="EBF"/>
    <s v="CT.2"/>
    <x v="2"/>
    <x v="4"/>
    <x v="4"/>
    <x v="47"/>
    <s v="(14)"/>
    <d v="1999-01-01T00:00:00"/>
    <d v="2019-12-31T00:00:00"/>
    <m/>
    <m/>
    <m/>
    <m/>
    <m/>
    <m/>
  </r>
  <r>
    <x v="2"/>
    <s v="DF"/>
    <m/>
    <s v="Dedução à matéria coletável"/>
    <m/>
    <s v="62º-B "/>
    <s v="EBF"/>
    <s v="CT.2"/>
    <x v="2"/>
    <x v="8"/>
    <x v="8"/>
    <x v="108"/>
    <s v="(15)"/>
    <d v="1999-01-01T00:00:00"/>
    <d v="2019-12-31T00:00:00"/>
    <m/>
    <m/>
    <m/>
    <m/>
    <m/>
    <m/>
  </r>
  <r>
    <x v="2"/>
    <s v="DF"/>
    <m/>
    <s v="Dedução à coleta"/>
    <m/>
    <s v="63º, nº 1 "/>
    <s v="EBF"/>
    <s v="CT.3"/>
    <x v="4"/>
    <x v="1"/>
    <x v="1"/>
    <x v="109"/>
    <s v="(16)"/>
    <s v="01-01-2001"/>
    <d v="2019-12-31T00:00:00"/>
    <n v="3.7836349"/>
    <n v="3.7253008799999998"/>
    <n v="4.3042466999999993"/>
    <n v="4.1446047799999999"/>
    <n v="8.2502090300000006"/>
    <n v="8.2258978700000007"/>
  </r>
  <r>
    <x v="2"/>
    <s v="DF"/>
    <m/>
    <s v="Dedução à coleta"/>
    <s v="dedução de 25% dos donativos em dinheiro, majorados em 30%, concedidos a igrejas e instituições religiosas"/>
    <s v="63º, nº 2 "/>
    <s v="EBF"/>
    <s v="CT.3"/>
    <x v="4"/>
    <x v="8"/>
    <x v="8"/>
    <x v="110"/>
    <s v="(17)"/>
    <s v="01-01-2001"/>
    <d v="2019-12-31T00:00:00"/>
    <n v="2.3592307799999999"/>
    <n v="2.36956217"/>
    <n v="4.44154582"/>
    <n v="4.5621139700000004"/>
    <n v="5.8897969999999997"/>
    <n v="5.8831609"/>
  </r>
  <r>
    <x v="2"/>
    <s v="DF"/>
    <m/>
    <s v="Dedução à matéria coletável"/>
    <m/>
    <s v="70º, nº 4 c) "/>
    <s v="EBF"/>
    <s v="CT.2"/>
    <x v="2"/>
    <x v="2"/>
    <x v="2"/>
    <x v="111"/>
    <m/>
    <d v="2009-01-01T00:00:00"/>
    <m/>
    <m/>
    <m/>
    <m/>
    <m/>
    <m/>
    <m/>
  </r>
  <r>
    <x v="2"/>
    <s v="DF"/>
    <m/>
    <s v="Dedução à coleta"/>
    <s v="30% dos encargos suportados pelo proprietário relacionados com a reabilitação de imóveis descritos no nº 4 do artº 71º do EBF em áreas de reabilitação urbana"/>
    <s v="71º, nº 4 "/>
    <s v="EBF"/>
    <s v="CT.3"/>
    <x v="4"/>
    <x v="17"/>
    <x v="17"/>
    <x v="112"/>
    <m/>
    <d v="2009-01-01T00:00:00"/>
    <m/>
    <n v="7.3080720000000002E-2"/>
    <n v="9.6395760000000011E-2"/>
    <n v="0.10886234"/>
    <n v="0.1151452"/>
    <n v="0.11395540999999999"/>
    <n v="0.11199905"/>
  </r>
  <r>
    <x v="2"/>
    <s v="DF"/>
    <m/>
    <s v="Redução de taxa"/>
    <s v="tributação autónoma à taxa de 5% das mais-valias (categoria G) obtidas por residentes decorrentes da 1ª alienação, subsequente à intervenção,  de imóveis situados em &quot;área de reabilitação urbana&quot; recuperados nos termos das respetivas estratégias"/>
    <s v="71º, nº 5"/>
    <s v="EBF"/>
    <s v="CT.5"/>
    <x v="1"/>
    <x v="17"/>
    <x v="17"/>
    <x v="113"/>
    <m/>
    <s v="01-01-2009"/>
    <m/>
    <m/>
    <m/>
    <m/>
    <m/>
    <m/>
    <m/>
  </r>
  <r>
    <x v="2"/>
    <s v="DF"/>
    <m/>
    <s v="Redução de taxa"/>
    <m/>
    <s v="71º, nº 7 "/>
    <s v="EBF"/>
    <s v="CT.5"/>
    <x v="1"/>
    <x v="17"/>
    <x v="17"/>
    <x v="113"/>
    <m/>
    <s v="01-01-2009"/>
    <m/>
    <m/>
    <m/>
    <m/>
    <m/>
    <m/>
    <m/>
  </r>
  <r>
    <x v="2"/>
    <s v="DF"/>
    <m/>
    <s v="Dedução ao rendimento"/>
    <m/>
    <s v="158º "/>
    <s v="Lei 114/2017"/>
    <s v="CT.2"/>
    <x v="2"/>
    <x v="6"/>
    <x v="6"/>
    <x v="114"/>
    <m/>
    <d v="2018-01-01T00:00:00"/>
    <m/>
    <m/>
    <m/>
    <m/>
    <m/>
    <m/>
    <m/>
  </r>
  <r>
    <x v="2"/>
    <s v="DF"/>
    <m/>
    <s v="Dedução à matéria coletável"/>
    <s v="Insolvência e recuperação de empresa - Mais valias realizadas por efeito da dação em cumprimento de bens do devedor e da cessão de bens aos credores"/>
    <s v="268º, nº 1 "/>
    <s v="DL 53/2004"/>
    <s v="CT.2"/>
    <x v="2"/>
    <x v="10"/>
    <x v="10"/>
    <x v="115"/>
    <s v="(18)"/>
    <d v="1993-01-01T00:00:00"/>
    <m/>
    <m/>
    <m/>
    <m/>
    <m/>
    <m/>
    <m/>
  </r>
  <r>
    <x v="2"/>
    <s v="DF"/>
    <m/>
    <s v="Dedução à matéria coletável"/>
    <s v="Insolvência e recuperação de empresa - Variações patrimoniais positivas resultantes das alterações das suas dívidas previstas em plano de insolvência, de pagamentos ou de recuperação"/>
    <s v="268º, nº 2 "/>
    <s v="DL 53/2004"/>
    <s v="CT.2"/>
    <x v="2"/>
    <x v="10"/>
    <x v="10"/>
    <x v="115"/>
    <s v="(19)"/>
    <d v="1993-01-01T00:00:00"/>
    <m/>
    <m/>
    <m/>
    <m/>
    <m/>
    <m/>
    <m/>
  </r>
  <r>
    <x v="2"/>
    <s v="DF"/>
    <m/>
    <s v="Isenção"/>
    <s v="isenção em IRS das remunerações auferidas pelos tripulantes dos navios ou embarcações considerados para efeitos do regime especial de determinação da matéria coletável, desde que verificadas determinadas condições"/>
    <s v="4.º"/>
    <s v="DL n.º 92/2018, de 13/11"/>
    <s v="CT.1"/>
    <x v="0"/>
    <x v="12"/>
    <x v="12"/>
    <x v="22"/>
    <m/>
    <d v="2018-01-01T00:00:00"/>
    <m/>
    <m/>
    <m/>
    <m/>
    <m/>
    <m/>
    <m/>
  </r>
  <r>
    <x v="2"/>
    <s v="DF"/>
    <m/>
    <s v="Redução de taxa"/>
    <s v="Redução às taxas nacionais de IRS para os rendimentos coletaveis de residentes na RA dos Açores"/>
    <s v="4.º n.º 1 al. a) "/>
    <s v="DLR 2/99/A"/>
    <s v="CT.5"/>
    <x v="1"/>
    <x v="6"/>
    <x v="6"/>
    <x v="116"/>
    <m/>
    <d v="1999-01-01T00:00:00"/>
    <m/>
    <n v="61.745196790000001"/>
    <n v="50.58879949"/>
    <n v="68.173726529999996"/>
    <n v="72.944388709999998"/>
    <n v="76.467684160000005"/>
    <n v="78.988670490000004"/>
  </r>
  <r>
    <x v="2"/>
    <s v="DF"/>
    <m/>
    <s v="Redução de taxa"/>
    <s v="Redução às taxas nacionais das tributações autónomas de IRS para os rendimentos coletaveis de residentes na RA dos Açores"/>
    <s v="4.º n.º 1 al. b) "/>
    <s v="DLR 2/99/A"/>
    <s v="CT.5"/>
    <x v="1"/>
    <x v="6"/>
    <x v="6"/>
    <x v="116"/>
    <m/>
    <d v="1999-01-01T00:00:00"/>
    <m/>
    <n v="8.6611415699999998"/>
    <n v="10.00092998"/>
    <n v="1.5906121900000001"/>
    <n v="1.4539334900000001"/>
    <n v="1.4789965899999999"/>
    <n v="1.5111631400000001"/>
  </r>
  <r>
    <x v="2"/>
    <s v="DF"/>
    <m/>
    <s v="Redução de taxa"/>
    <s v="Redução às taxas nacionais de retenção na fonte de IRS para os rendimentos coletaveis de residentes na RA dos Açores"/>
    <s v="4.º n.º 1 al. b) "/>
    <s v="DLR 2/99/A"/>
    <s v="CT.5"/>
    <x v="1"/>
    <x v="6"/>
    <x v="6"/>
    <x v="116"/>
    <m/>
    <d v="1999-01-20T00:00:00"/>
    <m/>
    <m/>
    <m/>
    <m/>
    <m/>
    <m/>
    <m/>
  </r>
  <r>
    <x v="2"/>
    <s v="DF"/>
    <m/>
    <s v="Redução de taxa"/>
    <s v="Taxas de IRS aplicáveis aos sujeitos passivos com residência na RA da Madeira"/>
    <s v="2º, nº 1 "/>
    <s v="DLR 3/2001/M"/>
    <s v="CT.5"/>
    <x v="1"/>
    <x v="6"/>
    <x v="6"/>
    <x v="116"/>
    <m/>
    <d v="2001-01-01T00:00:00"/>
    <m/>
    <n v="0"/>
    <n v="0"/>
    <n v="0"/>
    <n v="7.2535039900000005"/>
    <n v="14.75729211"/>
    <n v="29.74656298"/>
  </r>
  <r>
    <x v="2"/>
    <s v="Estrutural"/>
    <m/>
    <s v="Isenção"/>
    <s v="isenção dos rendimentos agrícolas, silvícolas e pecuários com proveitos que não excedam 4,5 vezes o valor anual do IAS"/>
    <s v="3º, nº 4 "/>
    <s v="CIRS"/>
    <s v="CT.1"/>
    <x v="0"/>
    <x v="7"/>
    <x v="7"/>
    <x v="11"/>
    <m/>
    <s v="01-01-1989"/>
    <m/>
    <m/>
    <m/>
    <m/>
    <m/>
    <m/>
    <m/>
  </r>
  <r>
    <x v="2"/>
    <s v="Estrutural"/>
    <m/>
    <s v="Isenção"/>
    <m/>
    <s v="10º, nº 5 "/>
    <s v="CIRS"/>
    <s v="CT.1"/>
    <x v="0"/>
    <x v="7"/>
    <x v="7"/>
    <x v="11"/>
    <m/>
    <s v="01-01-1989"/>
    <m/>
    <m/>
    <m/>
    <m/>
    <m/>
    <m/>
    <m/>
  </r>
  <r>
    <x v="2"/>
    <s v="Estrutural"/>
    <m/>
    <s v="Dedução à matéria coletável"/>
    <s v="dedução de valor de montante fixo calculado com base no IAS ou, quando superior, o valor das contribuições obrigatórias para regimes de proteção social e para subsistemas legais de saude, aos rendimentos brutos da categoria A"/>
    <s v="25º, nº 1 a) e nº 2 "/>
    <s v="CIRS"/>
    <s v="CT.2"/>
    <x v="2"/>
    <x v="7"/>
    <x v="7"/>
    <x v="11"/>
    <m/>
    <s v="01-01-1989"/>
    <m/>
    <m/>
    <m/>
    <m/>
    <m/>
    <m/>
    <m/>
  </r>
  <r>
    <x v="2"/>
    <s v="Estrutural"/>
    <m/>
    <s v="Dedução à matéria coletável"/>
    <s v="dedução do valor das indemnizações pagas pelo trabalhador à sua entidade patronal, por rescisão unilateral do contrato individual de trabalho sem aviso prévio, aos rendimentos auferidos da categoria A"/>
    <s v="25º, nº 1 b) "/>
    <s v="CIRS"/>
    <s v="CT.2"/>
    <x v="2"/>
    <x v="7"/>
    <x v="7"/>
    <x v="11"/>
    <m/>
    <s v="01-01-1989"/>
    <m/>
    <m/>
    <m/>
    <m/>
    <m/>
    <m/>
    <m/>
  </r>
  <r>
    <x v="2"/>
    <s v="Estrutural"/>
    <m/>
    <s v="Dedução à matéria coletável"/>
    <s v="dedução das quotizações para ordens profissionais indispensáveis ao exercício do trabalho dependente (na categoria A)"/>
    <s v="25º, nº 4 "/>
    <s v="CIRS"/>
    <s v="CT.2"/>
    <x v="2"/>
    <x v="7"/>
    <x v="7"/>
    <x v="11"/>
    <m/>
    <s v="01-01-1989"/>
    <m/>
    <m/>
    <m/>
    <m/>
    <m/>
    <m/>
    <m/>
  </r>
  <r>
    <x v="2"/>
    <s v="Estrutural"/>
    <m/>
    <s v="Dedução à matéria coletável"/>
    <s v="dedução de seguros de doença, acidentes pessoais, vida e contribuições pagas a associações mutualistas por sujeitos passivos que desenvolvam profissões de desgaste rápido (categoria A)"/>
    <s v="27º, nº 1 e 4 "/>
    <s v="CIRS"/>
    <s v="CT.2"/>
    <x v="2"/>
    <x v="7"/>
    <x v="7"/>
    <x v="11"/>
    <m/>
    <d v="1989-01-01T00:00:00"/>
    <m/>
    <m/>
    <m/>
    <m/>
    <m/>
    <m/>
    <m/>
  </r>
  <r>
    <x v="2"/>
    <s v="Estrutural"/>
    <m/>
    <s v="Dedução à matéria coletável"/>
    <s v="dedução de seguros de doença, acidentes pessoais, vida e contribuições pagas a associações mutualistas por sujeitos passivos que desenvolvam atividade considerada de desgaste rápido (categoria B)"/>
    <s v="32º-A "/>
    <s v="CIRS"/>
    <s v="CT.2"/>
    <x v="2"/>
    <x v="7"/>
    <x v="7"/>
    <x v="11"/>
    <m/>
    <d v="2015-01-01T00:00:00"/>
    <m/>
    <m/>
    <m/>
    <m/>
    <m/>
    <m/>
    <m/>
  </r>
  <r>
    <x v="2"/>
    <s v="Estrutural"/>
    <m/>
    <s v="Dedução à matéria coletável"/>
    <s v="Atualização dos encargos plurianuais de explorações silvícolas por aplicação de coeficientes publicados em Portaria, no âmbito da categoria B"/>
    <s v="34º "/>
    <s v="CIRS"/>
    <s v="CT.2"/>
    <x v="2"/>
    <x v="7"/>
    <x v="7"/>
    <x v="11"/>
    <m/>
    <d v="1989-01-01T00:00:00"/>
    <m/>
    <m/>
    <m/>
    <m/>
    <m/>
    <m/>
    <m/>
  </r>
  <r>
    <x v="2"/>
    <s v="Estrutural"/>
    <m/>
    <s v="Dedução à matéria coletável"/>
    <s v="Possibilidade de transmissão do direito de dedução de prejuízos fiscais, no âmbito da categoria B no regime de contabilidade organizada, apenas nas situações de sucessão por morte do titular originário"/>
    <s v="37º "/>
    <s v="CIRS"/>
    <s v="CT.2"/>
    <x v="2"/>
    <x v="7"/>
    <x v="7"/>
    <x v="11"/>
    <s v="(20)"/>
    <d v="1989-01-01T00:00:00"/>
    <m/>
    <m/>
    <m/>
    <m/>
    <m/>
    <m/>
    <m/>
  </r>
  <r>
    <x v="2"/>
    <s v="Estrutural"/>
    <m/>
    <s v="Dedução à matéria coletável"/>
    <s v="Possibilidade de aplicação do regime da dupla tributação económica no âmbito da categoria B no regime da contabilidade organizada"/>
    <s v="39º-A "/>
    <s v="CIRS"/>
    <s v="CT.2"/>
    <x v="2"/>
    <x v="7"/>
    <x v="7"/>
    <x v="11"/>
    <m/>
    <d v="2015-01-01T00:00:00"/>
    <m/>
    <m/>
    <m/>
    <m/>
    <m/>
    <m/>
    <m/>
  </r>
  <r>
    <x v="2"/>
    <s v="Estrutural"/>
    <m/>
    <s v="Dedução à matéria coletável"/>
    <s v="Aplicação do regime da dupla tributação económica no âmbito da categoria E"/>
    <s v="40º-A"/>
    <s v="CIRS"/>
    <s v="CT.2"/>
    <x v="2"/>
    <x v="7"/>
    <x v="7"/>
    <x v="11"/>
    <m/>
    <d v="2002-01-01T00:00:00"/>
    <m/>
    <m/>
    <m/>
    <m/>
    <m/>
    <m/>
    <m/>
  </r>
  <r>
    <x v="2"/>
    <s v="Estrutural"/>
    <m/>
    <s v="Dedução à matéria coletável"/>
    <s v="dedução dos gastos efetivamente suportados e pagos para obter ou garantir rendimentos prediais (categoria F), incluindo IMI e imposto de selo"/>
    <s v="41º "/>
    <s v="CIRS"/>
    <s v="CT.2"/>
    <x v="2"/>
    <x v="7"/>
    <x v="7"/>
    <x v="11"/>
    <s v="(21)"/>
    <d v="1989-01-01T00:00:00"/>
    <m/>
    <m/>
    <m/>
    <m/>
    <m/>
    <m/>
    <m/>
  </r>
  <r>
    <x v="2"/>
    <s v="Estrutural"/>
    <m/>
    <s v="Dedução à matéria coletável"/>
    <s v="dedução dos gastos suportados e pagos nos 24 meses anteriores ao início do arrendamento relativos a obras de conservação e manutenção no âmbito da categoria F"/>
    <s v="41º, nº 7"/>
    <s v="CIRS"/>
    <s v="CT.2"/>
    <x v="2"/>
    <x v="7"/>
    <x v="7"/>
    <x v="11"/>
    <m/>
    <d v="2015-01-01T00:00:00"/>
    <m/>
    <m/>
    <m/>
    <m/>
    <m/>
    <m/>
    <m/>
  </r>
  <r>
    <x v="2"/>
    <s v="Estrutural"/>
    <m/>
    <s v="Dedução à matéria coletável"/>
    <s v="tributação em 50% do saldo entre as mais valias e as menos valias realizadas na alienação onerosa de direitos reais e posições contratuais sobre imóveis, propriedade inteletual ou industrial (categoria G)"/>
    <s v="43º, nº 2 "/>
    <s v="CIRS"/>
    <s v="CT.2"/>
    <x v="2"/>
    <x v="7"/>
    <x v="7"/>
    <x v="11"/>
    <s v="(22)"/>
    <d v="1989-01-01T00:00:00"/>
    <m/>
    <m/>
    <m/>
    <m/>
    <m/>
    <m/>
    <m/>
  </r>
  <r>
    <x v="2"/>
    <s v="Estrutural"/>
    <m/>
    <s v="Dedução à matéria coletável"/>
    <s v="dedução de encargos com a valorização e as despesas necessárias inerentes à aquisição e alienação onerosa de direitos reais sobre bens imóveis (categoria G)"/>
    <s v="51º, a) "/>
    <s v="CIRS"/>
    <s v="CT.2"/>
    <x v="2"/>
    <x v="7"/>
    <x v="7"/>
    <x v="11"/>
    <s v="(23)"/>
    <d v="1989-01-01T00:00:00"/>
    <m/>
    <m/>
    <m/>
    <m/>
    <m/>
    <m/>
    <m/>
  </r>
  <r>
    <x v="2"/>
    <s v="Estrutural"/>
    <m/>
    <s v="Dedução à matéria coletável"/>
    <s v="dedução de despesas necessárias e praticadas inerentes à aquisição e alienação onerosa de partes sociais, outros valores mobiliários, propriedade intelectual ou industrial (categoria G)"/>
    <s v="51º, b) "/>
    <s v="CIRS"/>
    <s v="CT.2"/>
    <x v="2"/>
    <x v="7"/>
    <x v="7"/>
    <x v="11"/>
    <s v="(24)"/>
    <d v="1989-01-01T00:00:00"/>
    <m/>
    <m/>
    <m/>
    <m/>
    <m/>
    <m/>
    <m/>
  </r>
  <r>
    <x v="2"/>
    <s v="Estrutural"/>
    <m/>
    <s v="Dedução à matéria coletável"/>
    <s v="dedução de valor de montante fixo calculado com base no IAS aos rendimentos brutos da categoria H e até à sua concorrência"/>
    <s v="53º, nº 1 e 2 "/>
    <s v="CIRS"/>
    <s v="CT.2"/>
    <x v="2"/>
    <x v="7"/>
    <x v="7"/>
    <x v="11"/>
    <m/>
    <d v="1989-01-01T00:00:00"/>
    <m/>
    <m/>
    <m/>
    <m/>
    <m/>
    <m/>
    <m/>
  </r>
  <r>
    <x v="2"/>
    <s v="Estrutural"/>
    <m/>
    <s v="Dedução à matéria coletável"/>
    <s v="dedução das contribuições obrigatórias para regimes de proteção social e para subsistemas legais de saude na parte que exceda a dedução específica (na categoria H)"/>
    <s v="53º, nº 4 b) "/>
    <s v="CIRS"/>
    <s v="CT.2"/>
    <x v="2"/>
    <x v="7"/>
    <x v="7"/>
    <x v="11"/>
    <m/>
    <d v="1989-01-01T00:00:00"/>
    <m/>
    <m/>
    <m/>
    <m/>
    <m/>
    <m/>
    <m/>
  </r>
  <r>
    <x v="2"/>
    <s v="Estrutural"/>
    <m/>
    <s v="Dedução à matéria coletável"/>
    <s v="dedução de prejuízos fiscais no âmbito da Categoria B"/>
    <s v="55º, nº 1 a) "/>
    <s v="CIRS"/>
    <s v="CT.2"/>
    <x v="2"/>
    <x v="7"/>
    <x v="7"/>
    <x v="11"/>
    <m/>
    <d v="1989-01-01T00:00:00"/>
    <m/>
    <m/>
    <m/>
    <m/>
    <m/>
    <m/>
    <m/>
  </r>
  <r>
    <x v="2"/>
    <s v="Estrutural"/>
    <m/>
    <s v="Dedução à matéria coletável"/>
    <s v="dedução de prejuízos fiscais no âmbito da categoria F"/>
    <s v="55º, nº 1 b) "/>
    <s v="CIRS"/>
    <s v="CT.2"/>
    <x v="2"/>
    <x v="7"/>
    <x v="7"/>
    <x v="11"/>
    <m/>
    <d v="1989-01-01T00:00:00"/>
    <m/>
    <m/>
    <m/>
    <m/>
    <m/>
    <m/>
    <m/>
  </r>
  <r>
    <x v="2"/>
    <s v="Estrutural"/>
    <m/>
    <s v="Dedução à matéria coletável"/>
    <s v="dedução de prejuízos fiscais no âmbito da Categoria G"/>
    <s v="55º, nº 1 c) e d) "/>
    <s v="CIRS"/>
    <s v="CT.2"/>
    <x v="2"/>
    <x v="7"/>
    <x v="7"/>
    <x v="11"/>
    <m/>
    <d v="1989-01-01T00:00:00"/>
    <m/>
    <m/>
    <m/>
    <m/>
    <m/>
    <m/>
    <m/>
  </r>
  <r>
    <x v="2"/>
    <s v="Estrutural"/>
    <m/>
    <s v="Redução de taxa"/>
    <s v="Aplicação do regime do mínimo de existência para titulares de rendimentos predominantemente originados em trabalho dependente ou em pensões (categorias A e H)"/>
    <s v="70º, nº 1 "/>
    <s v="CIRS"/>
    <s v="CT.5"/>
    <x v="1"/>
    <x v="7"/>
    <x v="7"/>
    <x v="11"/>
    <s v="(25)"/>
    <d v="1989-01-01T00:00:00"/>
    <m/>
    <m/>
    <m/>
    <m/>
    <m/>
    <m/>
    <m/>
  </r>
  <r>
    <x v="2"/>
    <s v="Estrutural"/>
    <m/>
    <s v="Redução de taxa"/>
    <s v="Aplicação do regime do mínimo de existência ao rendimento colectável inferior ao fixado, do agregado familiar com 3 ou mais dependentes, com ou sem tributação conjunta (categorias A e H)"/>
    <s v="70º, nº 2 e 3 "/>
    <s v="CIRS"/>
    <s v="CT.5"/>
    <x v="1"/>
    <x v="7"/>
    <x v="7"/>
    <x v="11"/>
    <s v="(25)"/>
    <d v="1989-01-01T00:00:00"/>
    <m/>
    <m/>
    <m/>
    <m/>
    <m/>
    <m/>
    <m/>
  </r>
  <r>
    <x v="2"/>
    <s v="Estrutural"/>
    <m/>
    <s v="Redução de taxa"/>
    <s v="tributação autónoma à taxa de 10% das gratificações auferidas pela prestação ou em razão da prestação de trabalho, quando não atribuidas pela entidade patronal (categoria A)"/>
    <s v="72º, nº 3 "/>
    <s v="CIRS"/>
    <s v="CT.5"/>
    <x v="1"/>
    <x v="7"/>
    <x v="7"/>
    <x v="11"/>
    <s v="(26)"/>
    <d v="1997-01-22T00:00:00"/>
    <m/>
    <m/>
    <m/>
    <m/>
    <m/>
    <m/>
    <m/>
  </r>
  <r>
    <x v="2"/>
    <s v="Estrutural"/>
    <m/>
    <s v="Dedução à coleta"/>
    <s v="majoração em 5% dos limites da soma das deduções à coleta por cada dependente nos agregados com 3 ou mais dependentes a seu cargo"/>
    <s v="78º, nº 8 "/>
    <s v="CIRS"/>
    <s v="CT.3"/>
    <x v="4"/>
    <x v="7"/>
    <x v="7"/>
    <x v="11"/>
    <s v="(27)"/>
    <s v="01-01-2015"/>
    <m/>
    <m/>
    <m/>
    <m/>
    <m/>
    <m/>
    <m/>
  </r>
  <r>
    <x v="2"/>
    <s v="Estrutural"/>
    <m/>
    <s v="Dedução à coleta"/>
    <s v="dedução de montante fixo por cada dependente"/>
    <s v="78º-A, nº 1 a) "/>
    <s v="CIRS"/>
    <s v="CT.3"/>
    <x v="4"/>
    <x v="7"/>
    <x v="7"/>
    <x v="11"/>
    <s v="(28)"/>
    <s v="01-01-2015"/>
    <m/>
    <n v="386.5"/>
    <n v="388.9"/>
    <n v="558.81833553000001"/>
    <n v="954.44637698999986"/>
    <n v="980.81920215000002"/>
    <n v="1001.34072824"/>
  </r>
  <r>
    <x v="2"/>
    <s v="Estrutural"/>
    <m/>
    <s v="Dedução à coleta"/>
    <s v="dedução de montante fixo por cada ascendente que viva em comunhão de habitação e não aufira rendimento superior à pensão mínima do regime geral"/>
    <s v="78º-A, nº 1 b) "/>
    <s v="CIRS"/>
    <s v="CT.3"/>
    <x v="4"/>
    <x v="7"/>
    <x v="7"/>
    <x v="11"/>
    <s v="(28)"/>
    <s v="01-01-2015"/>
    <m/>
    <n v="1.1000000000000001"/>
    <n v="0.9"/>
    <n v="1.51824651"/>
    <n v="2.2866620000000006"/>
    <n v="2.4805221199999998"/>
    <n v="2.64593474"/>
  </r>
  <r>
    <x v="2"/>
    <s v="Estrutural"/>
    <m/>
    <s v="Dedução à coleta"/>
    <s v="dedução adicional de montante fixo por cada dependente com idade inferior a 3 anos de idade"/>
    <s v="78º-A, nº 2 a) "/>
    <s v="CIRS"/>
    <s v="CT.3"/>
    <x v="4"/>
    <x v="7"/>
    <x v="7"/>
    <x v="11"/>
    <s v="(28)"/>
    <s v="01-01-2015"/>
    <m/>
    <m/>
    <m/>
    <m/>
    <m/>
    <m/>
    <m/>
  </r>
  <r>
    <x v="2"/>
    <s v="Estrutural"/>
    <m/>
    <s v="Dedução à coleta"/>
    <s v="dedução adicional de montante fixo se só um ascendente  viva em comunhão de habitação"/>
    <s v="78º-A, nº 2 b) "/>
    <s v="CIRS"/>
    <s v="CT.3"/>
    <x v="4"/>
    <x v="7"/>
    <x v="7"/>
    <x v="11"/>
    <s v="(28)"/>
    <s v="01-01-2015"/>
    <m/>
    <m/>
    <m/>
    <m/>
    <m/>
    <m/>
    <m/>
  </r>
  <r>
    <x v="2"/>
    <s v="Estrutural"/>
    <m/>
    <s v="Dedução à coleta"/>
    <s v="dedução de 35% das despesas gerais  familiares que constem de faturas enquadradas em qualquer setor de atividade com exceção das previstas nos artigos 78º-C a 78º-E"/>
    <s v="78º-B, nº 1 e 9"/>
    <s v="CIRS"/>
    <s v="CT.3"/>
    <x v="4"/>
    <x v="7"/>
    <x v="7"/>
    <x v="11"/>
    <m/>
    <s v="01-01-2015"/>
    <m/>
    <m/>
    <m/>
    <n v="1344.6783213899998"/>
    <n v="1325.2158370300001"/>
    <n v="1383.6373659400001"/>
    <n v="1435.3912608099999"/>
  </r>
  <r>
    <x v="2"/>
    <s v="Estrutural"/>
    <m/>
    <s v="Dedução à coleta"/>
    <s v="dedução de 15% das despesas de saude que constem de faturas e recibos enquadradas nos setores elegíveis e nas declarações de modelo oficial, liquidas de comparticipações"/>
    <s v="78º-C, nº 1 a) e d) "/>
    <s v="CIRS"/>
    <s v="CT.3"/>
    <x v="4"/>
    <x v="7"/>
    <x v="7"/>
    <x v="11"/>
    <s v="(29)"/>
    <s v="01-01-2015"/>
    <m/>
    <n v="220.83182797000001"/>
    <n v="229.30697228999998"/>
    <n v="419.12570251"/>
    <n v="421.84670783999997"/>
    <n v="451.67924539000001"/>
    <n v="466.26749668999997"/>
  </r>
  <r>
    <x v="2"/>
    <s v="Estrutural"/>
    <m/>
    <s v="Dedução à coleta"/>
    <s v="dedução de 15% de despesas de saude com seguros de saude do agregado familiar"/>
    <s v="78º-C, nº 1 b) "/>
    <s v="CIRS"/>
    <s v="CT.3"/>
    <x v="4"/>
    <x v="7"/>
    <x v="7"/>
    <x v="11"/>
    <s v="(29)"/>
    <s v="01-01-2015"/>
    <m/>
    <n v="17.102327639999999"/>
    <n v="17.639179030000001"/>
    <m/>
    <m/>
    <m/>
    <m/>
  </r>
  <r>
    <x v="2"/>
    <s v="Estrutural"/>
    <m/>
    <s v="Dedução à coleta"/>
    <s v="dedução de 30% de despesas de formação e educação que constem de faturas e recibos enquadradas nos setores elegíveis e nas declarações de modelo oficial"/>
    <s v="78º-D, nº 1 "/>
    <s v="CIRS"/>
    <s v="CT.3"/>
    <x v="4"/>
    <x v="7"/>
    <x v="7"/>
    <x v="11"/>
    <s v="(30)"/>
    <s v="01-01-2015"/>
    <m/>
    <n v="287.14231049000006"/>
    <n v="287.70801634000003"/>
    <n v="265.23425245999999"/>
    <n v="258.38514430999999"/>
    <n v="276.25783703000002"/>
    <n v="293.75848604999999"/>
  </r>
  <r>
    <x v="2"/>
    <s v="Estrutural"/>
    <m/>
    <s v="Dedução à coleta"/>
    <s v="dedução de 15% das rendas, líquidas de subsídios, para fins de habitação permanente referentes a contratos de arrendamento celebrados ao abrigo do RAU ou do NRAU"/>
    <s v="78º-E, nº 1 a) "/>
    <s v="CIRS"/>
    <s v="CT.3"/>
    <x v="4"/>
    <x v="7"/>
    <x v="7"/>
    <x v="11"/>
    <s v="(31)"/>
    <s v="01-01-2015"/>
    <m/>
    <n v="183.19084923"/>
    <n v="188.14134580000001"/>
    <n v="171.46589326"/>
    <n v="169.02320321000002"/>
    <n v="174.69104730000001"/>
    <n v="179.46522582"/>
  </r>
  <r>
    <x v="2"/>
    <s v="Estrutural"/>
    <m/>
    <s v="Dedução à coleta"/>
    <m/>
    <s v="78º-E, nº 1 b) e c) "/>
    <s v="CIRS"/>
    <s v="CT.3"/>
    <x v="4"/>
    <x v="7"/>
    <x v="7"/>
    <x v="11"/>
    <s v="(31)"/>
    <s v="01-01-2015"/>
    <m/>
    <m/>
    <m/>
    <m/>
    <m/>
    <m/>
    <m/>
  </r>
  <r>
    <x v="2"/>
    <s v="Estrutural"/>
    <m/>
    <s v="Dedução à coleta"/>
    <s v="dedução de 15% rendas por contrato de locação financeira celebrado até 31-12-2011 relativo a imóveis para habitação própria e permanente na parte que não constituam amortização de capital"/>
    <s v="78º-E, nº 1 d)"/>
    <s v="CIRS"/>
    <s v="CT.3"/>
    <x v="4"/>
    <x v="7"/>
    <x v="7"/>
    <x v="11"/>
    <s v="(31)"/>
    <s v="01-01-2015"/>
    <m/>
    <m/>
    <m/>
    <m/>
    <m/>
    <m/>
    <m/>
  </r>
  <r>
    <x v="2"/>
    <s v="Estrutural"/>
    <m/>
    <s v="Dedução à coleta"/>
    <s v="crédito de imposto por dupla tributação jurídica internacional por rendimentos de qualquer categoria auferidos no estrangeiro"/>
    <s v="81º, nº 1 "/>
    <s v="CIRS"/>
    <s v="CT.3"/>
    <x v="4"/>
    <x v="7"/>
    <x v="7"/>
    <x v="11"/>
    <m/>
    <d v="1999-01-01T00:00:00"/>
    <m/>
    <m/>
    <m/>
    <m/>
    <m/>
    <m/>
    <m/>
  </r>
  <r>
    <x v="2"/>
    <s v="Estrutural"/>
    <m/>
    <s v="Dedução à coleta"/>
    <s v="crédito de imposto por rendimentos obtidos no estrangeiro, quando existir convenção para eliminar a dupla tributação"/>
    <s v="81º, nº 2 "/>
    <s v="CIRS"/>
    <s v="CT.3"/>
    <x v="4"/>
    <x v="7"/>
    <x v="7"/>
    <x v="11"/>
    <m/>
    <d v="1999-01-01T00:00:00"/>
    <m/>
    <m/>
    <m/>
    <m/>
    <m/>
    <m/>
    <m/>
  </r>
  <r>
    <x v="2"/>
    <s v="Estrutural"/>
    <m/>
    <s v="Isenção"/>
    <s v="Aplicação do metodo da isenção com progressividade aos rendimentos obtidos no estrangeiro por força da aplicação de convenção para eliminar a dupla tributação"/>
    <s v="81º, nº 9 "/>
    <s v="CIRS"/>
    <s v="CT.1"/>
    <x v="0"/>
    <x v="7"/>
    <x v="7"/>
    <x v="11"/>
    <m/>
    <d v="2015-01-01T00:00:00"/>
    <m/>
    <m/>
    <m/>
    <m/>
    <m/>
    <m/>
    <m/>
  </r>
  <r>
    <x v="2"/>
    <s v="Estrutural"/>
    <m/>
    <s v="Dedução à coleta"/>
    <s v="dedução de 20% das pensões de alimentos pagas"/>
    <s v="83º-A "/>
    <s v="CIRS"/>
    <s v="CT.3"/>
    <x v="4"/>
    <x v="7"/>
    <x v="7"/>
    <x v="11"/>
    <s v="(32)"/>
    <s v="01-01-2012"/>
    <m/>
    <n v="30.267992549999999"/>
    <n v="31.415980449999999"/>
    <n v="36.598517540000003"/>
    <n v="38.583703790000001"/>
    <n v="40.61510097"/>
    <n v="42.420513440000001"/>
  </r>
  <r>
    <x v="2"/>
    <s v="Estrutural"/>
    <m/>
    <s v="Dedução à coleta"/>
    <s v="dedução de 25% dos encargos com lares"/>
    <s v="84º, nº 1 "/>
    <s v="CIRS"/>
    <s v="CT.3"/>
    <x v="4"/>
    <x v="7"/>
    <x v="7"/>
    <x v="11"/>
    <m/>
    <d v="2011-01-01T00:00:00"/>
    <m/>
    <n v="24.379397690000001"/>
    <n v="27.233021120000004"/>
    <n v="35.508941039999996"/>
    <n v="39.00103146"/>
    <n v="42.187009269999997"/>
    <n v="45.234864049999999"/>
  </r>
  <r>
    <x v="2"/>
    <s v="Estrutural"/>
    <m/>
    <s v="Dedução à matéria coletável"/>
    <m/>
    <s v="48º, nº 1 "/>
    <s v="CIRC"/>
    <s v="CT.2"/>
    <x v="2"/>
    <x v="7"/>
    <x v="7"/>
    <x v="11"/>
    <m/>
    <d v="1989-01-01T00:00:00"/>
    <m/>
    <m/>
    <m/>
    <m/>
    <m/>
    <m/>
    <m/>
  </r>
  <r>
    <x v="2"/>
    <s v="Estrutural"/>
    <m/>
    <s v="Redução de taxa"/>
    <s v="Rendimentos de unidades de participação em fundos de investimento imobiliário e de participações sociais em sociedades de investimento imobiliário por não residentes"/>
    <s v="22º-A, nº 1 c) "/>
    <s v="EBF"/>
    <s v="CT.5"/>
    <x v="1"/>
    <x v="7"/>
    <x v="7"/>
    <x v="11"/>
    <m/>
    <d v="2015-07-01T00:00:00"/>
    <m/>
    <m/>
    <m/>
    <m/>
    <m/>
    <m/>
    <m/>
  </r>
  <r>
    <x v="2"/>
    <s v="Estrutural"/>
    <m/>
    <s v="Isenção"/>
    <s v="Rendimentos de unidades de participação em fundos de investimento mobiliário ou de participações sociais em sociedades de investimento mobiliário, incluindo mais-valias, por não residentes"/>
    <s v="22º-A, nº 1 d)"/>
    <s v="EBF"/>
    <s v="CT.1"/>
    <x v="0"/>
    <x v="7"/>
    <x v="7"/>
    <x v="11"/>
    <m/>
    <d v="2015-07-01T00:00:00"/>
    <m/>
    <m/>
    <m/>
    <m/>
    <m/>
    <m/>
    <m/>
  </r>
  <r>
    <x v="2"/>
    <s v="Estrutural"/>
    <m/>
    <s v="Redução de taxa"/>
    <s v="Isenção de IRS dos rendimentos de unidades de participação nos fundos de capital de risco"/>
    <s v="23º, nº 2 "/>
    <s v="EBF"/>
    <s v="CT.5"/>
    <x v="1"/>
    <x v="7"/>
    <x v="7"/>
    <x v="11"/>
    <s v="(33)"/>
    <d v="1990-01-01T00:00:00"/>
    <m/>
    <m/>
    <m/>
    <m/>
    <m/>
    <m/>
    <m/>
  </r>
  <r>
    <x v="2"/>
    <s v="Estrutural"/>
    <m/>
    <s v="Dedução à matéria coletável"/>
    <s v="dedução de 50% dos rendimentos de dividendos, nos termos da dupla tributação económica, respeitantes a unidades de participação em fundos de capital de risco, quando os englobem, nos termos e condições previstos no artigo 40.º-A do CIRS"/>
    <s v="23º, nº 6 "/>
    <s v="EBF"/>
    <s v="CT.2"/>
    <x v="2"/>
    <x v="7"/>
    <x v="7"/>
    <x v="11"/>
    <m/>
    <d v="1997-01-24T00:00:00"/>
    <m/>
    <m/>
    <m/>
    <m/>
    <m/>
    <m/>
    <m/>
  </r>
  <r>
    <x v="2"/>
    <s v="Estrutural"/>
    <m/>
    <s v="Redução de taxa"/>
    <s v="tributação à taxa especial de 10% do saldo positivo entre as mais-valias e as menos-valias resultantes da alienação de unidades de participação em fundos de capital de risco, desde que observadas determinadas condições"/>
    <s v="23º, nº 7 "/>
    <s v="EBF"/>
    <s v="CT.5"/>
    <x v="1"/>
    <x v="7"/>
    <x v="7"/>
    <x v="11"/>
    <m/>
    <d v="1994-01-01T00:00:00"/>
    <m/>
    <m/>
    <m/>
    <m/>
    <m/>
    <m/>
    <m/>
  </r>
  <r>
    <x v="2"/>
    <s v="Estrutural"/>
    <m/>
    <s v="Redução de taxa"/>
    <s v="Rendimentos de unidades de participação nos fundos de investimento imobiliário afeto à exploração de recursos florestais"/>
    <s v="24º, nº 2 "/>
    <s v="EBF"/>
    <s v="CT.5"/>
    <x v="1"/>
    <x v="7"/>
    <x v="7"/>
    <x v="11"/>
    <s v="(34)"/>
    <d v="2007-01-01T00:00:00"/>
    <m/>
    <m/>
    <m/>
    <m/>
    <m/>
    <m/>
    <m/>
  </r>
  <r>
    <x v="2"/>
    <s v="Estrutural"/>
    <m/>
    <s v="Dedução à matéria coletável"/>
    <s v="Rendimentos de dividendos, nos termos do regime da dupla tributação económica, respeitantes a unidades de participação em fundos de investimento imobiliario afeto à exploração de recursos florestais, quando englobados"/>
    <s v="24º, nº 6 "/>
    <s v="EBF"/>
    <s v="CT.2"/>
    <x v="2"/>
    <x v="7"/>
    <x v="7"/>
    <x v="11"/>
    <s v="(34)"/>
    <d v="2007-01-01T00:00:00"/>
    <m/>
    <m/>
    <m/>
    <m/>
    <m/>
    <m/>
    <m/>
  </r>
  <r>
    <x v="2"/>
    <s v="Estrutural"/>
    <m/>
    <s v="Redução de taxa"/>
    <s v="Saldo positivo entre mais-valias e menos-valias resultantes da alienação de unidades de participação em fundos de investimento imobiliário afeto à exploração de recursos florestais"/>
    <s v="24º, nº 7 "/>
    <s v="EBF"/>
    <s v="CT.5"/>
    <x v="1"/>
    <x v="7"/>
    <x v="7"/>
    <x v="11"/>
    <s v="(34)"/>
    <d v="2007-01-01T00:00:00"/>
    <m/>
    <m/>
    <m/>
    <m/>
    <m/>
    <m/>
    <m/>
  </r>
  <r>
    <x v="2"/>
    <s v="Estrutural"/>
    <m/>
    <s v="Redução de taxa"/>
    <s v="Rendimento de certificados de depósito e de depósitos bancários a prazo, que não sejam negociáveis, quando a data de vencimento ocorrer após 5 anos e após 8 anos a contar da data da emissão ou da constituição"/>
    <s v="25º "/>
    <s v="EBF"/>
    <s v="CT.5"/>
    <x v="1"/>
    <x v="7"/>
    <x v="7"/>
    <x v="11"/>
    <s v="(35)"/>
    <d v="2001-01-01T00:00:00"/>
    <d v="2011-12-31T00:00:00"/>
    <m/>
    <m/>
    <m/>
    <m/>
    <m/>
    <m/>
  </r>
  <r>
    <x v="2"/>
    <s v="Estrutural "/>
    <m/>
    <s v="Isenção"/>
    <s v="Mais-valias realizadas com a transmissão onerosa de partes sociais, outros valores mobiliarios, warrants autónomos e instrumentos financeiros derivados por não residente"/>
    <s v="27º, nº 1 "/>
    <s v="EBF"/>
    <s v="CT.1"/>
    <x v="0"/>
    <x v="7"/>
    <x v="7"/>
    <x v="11"/>
    <s v="(36)"/>
    <d v="1989-01-01T00:00:00"/>
    <m/>
    <m/>
    <m/>
    <m/>
    <m/>
    <m/>
    <m/>
  </r>
  <r>
    <x v="2"/>
    <s v="Estrutural"/>
    <m/>
    <s v="Isenção"/>
    <m/>
    <s v="32º-B "/>
    <s v="EBF"/>
    <s v="CT.1"/>
    <x v="0"/>
    <x v="7"/>
    <x v="7"/>
    <x v="11"/>
    <m/>
    <d v="2016-03-31T00:00:00"/>
    <m/>
    <m/>
    <m/>
    <m/>
    <m/>
    <m/>
    <m/>
  </r>
  <r>
    <x v="2"/>
    <s v="Estrutural"/>
    <m/>
    <s v="Dedução ao rendimento"/>
    <s v="Dedução relativa aos dividendos, nos termos do artº 40º-A do CIRS, respeitantes a unidades de participação nos fundos de investimento referidos no nº 1 do artº 71º do EBF, quando seja feito o englobamento dos rendimentos distribuídos"/>
    <s v="71º, nº 12 "/>
    <s v="EBF"/>
    <s v="CT.2"/>
    <x v="2"/>
    <x v="7"/>
    <x v="7"/>
    <x v="11"/>
    <m/>
    <s v="01-01-2009"/>
    <m/>
    <m/>
    <m/>
    <m/>
    <m/>
    <m/>
    <m/>
  </r>
  <r>
    <x v="2"/>
    <s v="Estrutural"/>
    <m/>
    <s v="Dedução à matéria coletável"/>
    <s v="Quantias dispendidas com a valorização profissional de Juízes"/>
    <s v="17º, nº 1 i)                       "/>
    <s v=" Lei 21/85"/>
    <s v="CT.2"/>
    <x v="2"/>
    <x v="7"/>
    <x v="7"/>
    <x v="11"/>
    <s v="(37)"/>
    <d v="2009-01-01T00:00:00"/>
    <m/>
    <m/>
    <m/>
    <m/>
    <m/>
    <m/>
    <m/>
  </r>
  <r>
    <x v="2"/>
    <s v="Estrutural"/>
    <m/>
    <s v="Isenção"/>
    <s v="Rendimentos respeitantes a unidades de participação nos Fundos de Investimento Imobiliário para Arrendamento Habitacional (FIIAH)"/>
    <s v="8º, nº 2 "/>
    <s v="Lei 64-A/2008 (Artº 102º)"/>
    <s v="CT.1"/>
    <x v="0"/>
    <x v="7"/>
    <x v="7"/>
    <x v="11"/>
    <m/>
    <s v="01-01-2009"/>
    <m/>
    <m/>
    <m/>
    <m/>
    <m/>
    <m/>
    <m/>
  </r>
  <r>
    <x v="2"/>
    <s v="Estrutural"/>
    <m/>
    <s v="Isenção"/>
    <s v="Mais-valias resultantes da transmissão de imóveis destinados à habitação própria a favor dos FIIAH, que ocorra por força da conversão do direito de propriedade desses imóveis num direito de arrendamento"/>
    <s v="8º, nº 3"/>
    <s v="Lei 64-A/2008 (Artº 102º)"/>
    <s v="CT.1"/>
    <x v="0"/>
    <x v="7"/>
    <x v="7"/>
    <x v="11"/>
    <m/>
    <s v="01-01-2009"/>
    <m/>
    <m/>
    <m/>
    <m/>
    <m/>
    <m/>
    <m/>
  </r>
  <r>
    <x v="2"/>
    <s v="Estrutural"/>
    <m/>
    <s v="Dedução à coleta"/>
    <s v="Importâncias suportadas pelos arrendatários dos imóveis dos FIIAH em resultado da conversão de um direito de propriedade de um imóvel num direito de arrendamento"/>
    <s v="8º, nº 5 "/>
    <s v="Lei 64-A/2008 (Artº 102º)"/>
    <s v="CT.3"/>
    <x v="4"/>
    <x v="7"/>
    <x v="7"/>
    <x v="11"/>
    <m/>
    <s v="01-01-2009"/>
    <m/>
    <m/>
    <m/>
    <m/>
    <m/>
    <m/>
    <m/>
  </r>
  <r>
    <x v="2"/>
    <s v="Estrutural"/>
    <m/>
    <s v="Isenção"/>
    <s v="isenção de IRS dos juros decorrentes de contratos de empréstimo celebrados pelo IGCP,E.P.E., em nome e em representação da República portuguesa, sob a forma de obrigações renminbi colocadas no mercado doméstico de dívida da república Popular da China"/>
    <s v="315.º "/>
    <s v="Lei n.º 71/2018, de 31/12"/>
    <s v="CT.1"/>
    <x v="0"/>
    <x v="7"/>
    <x v="7"/>
    <x v="11"/>
    <m/>
    <d v="2019-01-01T00:00:00"/>
    <d v="2019-12-31T00:00:00"/>
    <m/>
    <m/>
    <m/>
    <m/>
    <m/>
    <m/>
  </r>
  <r>
    <x v="2"/>
    <s v="Estrutural"/>
    <m/>
    <s v="Isenção"/>
    <s v="Rendimentos considerados obtidos em território português, de valores mobiliários, obtidos por não residentes"/>
    <s v="4º e 5º                    "/>
    <s v=" DL 193/2005"/>
    <s v="CT.1"/>
    <x v="0"/>
    <x v="7"/>
    <x v="7"/>
    <x v="11"/>
    <m/>
    <d v="2006-01-01T00:00:00"/>
    <m/>
    <m/>
    <m/>
    <m/>
    <m/>
    <m/>
    <m/>
  </r>
  <r>
    <x v="3"/>
    <s v="DF"/>
    <s v="DF.2.E.036"/>
    <s v="Isenção"/>
    <s v="Igreja católica - Aquisição onerosa de imóveis e gratuita de bens para fins religiosos"/>
    <s v=" 26º, nº 3"/>
    <s v="RAR 74/2004"/>
    <s v="CT.1"/>
    <x v="0"/>
    <x v="8"/>
    <x v="8"/>
    <x v="117"/>
    <m/>
    <d v="2004-05-18T00:00:00"/>
    <m/>
    <m/>
    <m/>
    <n v="0.76276105886000001"/>
    <n v="0.75963532845999993"/>
    <n v="4.3698620000000001E-2"/>
    <m/>
  </r>
  <r>
    <x v="3"/>
    <s v="DF"/>
    <s v="DF.2.E.065"/>
    <s v="Isenção"/>
    <s v="Garantias prestadas ao Estado no âmbito da gestão da respetiva dívida publica direta, e ao Instituto de Gestão de Fundos de Capitalização da Segurança Social"/>
    <s v="7º, nº 1 f)             "/>
    <s v="CIS"/>
    <s v="CT.1"/>
    <x v="0"/>
    <x v="16"/>
    <x v="16"/>
    <x v="118"/>
    <m/>
    <s v="01-01-2000"/>
    <m/>
    <m/>
    <m/>
    <s v=""/>
    <s v=""/>
    <s v=""/>
    <m/>
  </r>
  <r>
    <x v="3"/>
    <s v="DF"/>
    <s v="DF.2.E.012"/>
    <s v="Isenção"/>
    <s v="Sociedades de agricultura de grupo"/>
    <s v="8º"/>
    <s v="DL 336/89"/>
    <s v="CT.1"/>
    <x v="0"/>
    <x v="10"/>
    <x v="10"/>
    <x v="119"/>
    <m/>
    <s v="01-01-2004"/>
    <m/>
    <m/>
    <m/>
    <n v="3.1989999600000006E-2"/>
    <n v="6.2894406400000005E-2"/>
    <n v="2.6605439999999998E-2"/>
    <m/>
  </r>
  <r>
    <x v="3"/>
    <s v="DF"/>
    <s v="DF.2.E.083"/>
    <s v="Isenção"/>
    <s v="Aquisições onerosas de prédios rusticos que correspondam a àreas florestais abrangidas por ZIF ou de prédios contíguos aos mesmos"/>
    <s v="59º-D, nº 2"/>
    <s v="EBF"/>
    <s v="CT.1"/>
    <x v="0"/>
    <x v="0"/>
    <x v="0"/>
    <x v="120"/>
    <m/>
    <s v="01-01-2015"/>
    <m/>
    <m/>
    <m/>
    <n v="4.8875988560000007E-2"/>
    <n v="0.12853033423999999"/>
    <n v="0.1654186"/>
    <m/>
  </r>
  <r>
    <x v="3"/>
    <s v="DF"/>
    <s v="DF.2.E.084"/>
    <s v="Isenção"/>
    <s v="Aquisições onerosas de prédios rusticos destinados à exploração florestal que sejam confinantes com outros submetidos a plano de gestão florestal"/>
    <s v="59º-D, nº 3"/>
    <s v="EBF"/>
    <s v="CT.1"/>
    <x v="0"/>
    <x v="0"/>
    <x v="0"/>
    <x v="120"/>
    <m/>
    <s v="01-01-2015"/>
    <m/>
    <m/>
    <m/>
    <n v="6.38E-4"/>
    <n v="0"/>
    <n v="3.4586000000000003E-4"/>
    <m/>
  </r>
  <r>
    <x v="3"/>
    <s v="DF"/>
    <s v="DF.2.E.010"/>
    <s v="Isenção"/>
    <s v="Empresas armadoras da marinha mercante - operações de financiamento externo para aquisição de navios, contentores e outro equipamento"/>
    <s v="51º, b)"/>
    <s v="EBF"/>
    <s v="CT.1"/>
    <x v="0"/>
    <x v="0"/>
    <x v="0"/>
    <x v="121"/>
    <m/>
    <d v="1989-07-01T00:00:00"/>
    <m/>
    <m/>
    <m/>
    <s v=""/>
    <s v=""/>
    <s v=""/>
    <m/>
  </r>
  <r>
    <x v="3"/>
    <s v="DF"/>
    <s v="DF.2.E.003"/>
    <s v="Redução de taxa"/>
    <s v="Aquisições de prédios com destino à instalação de empreendimentos qualificados de utilidade turística"/>
    <s v="20º, nº 1"/>
    <s v="DL 423/83"/>
    <s v="CT.5"/>
    <x v="1"/>
    <x v="19"/>
    <x v="19"/>
    <x v="122"/>
    <m/>
    <s v="01-01-2004"/>
    <m/>
    <m/>
    <m/>
    <n v="6.6916390399999993E-4"/>
    <n v="0.351472436188"/>
    <n v="0.46728225000000001"/>
    <m/>
  </r>
  <r>
    <x v="3"/>
    <s v="DF"/>
    <s v="DF.2.E.059"/>
    <s v="Isenção"/>
    <s v="Organismos publicos de investigação científica"/>
    <s v="50º"/>
    <s v="Lei 49/86"/>
    <s v="CT.1"/>
    <x v="0"/>
    <x v="4"/>
    <x v="4"/>
    <x v="6"/>
    <m/>
    <s v="01-01-1987"/>
    <m/>
    <m/>
    <m/>
    <n v="4.0625669599999997E-3"/>
    <n v="0"/>
    <n v="0"/>
    <m/>
  </r>
  <r>
    <x v="3"/>
    <s v="DF"/>
    <s v="DF.2.E.055"/>
    <s v="Isenção"/>
    <s v="Instituições de segurança social"/>
    <s v="6º, b)                                                              "/>
    <s v="CIS"/>
    <s v="CT.1"/>
    <x v="0"/>
    <x v="1"/>
    <x v="1"/>
    <x v="123"/>
    <m/>
    <s v="01-01-2000"/>
    <m/>
    <m/>
    <m/>
    <n v="0.33401292860000004"/>
    <n v="0.33638995660000021"/>
    <n v="2.5773300000000001E-3"/>
    <m/>
  </r>
  <r>
    <x v="3"/>
    <s v="DF"/>
    <s v="DF.2.E.024"/>
    <s v="Isenção"/>
    <s v="Instituições Particulares de Solidariedade Social e equiparadas"/>
    <s v="6º, d)                                                               "/>
    <s v="CIS"/>
    <s v="CT.1"/>
    <x v="0"/>
    <x v="1"/>
    <x v="1"/>
    <x v="123"/>
    <m/>
    <s v="01-01-2000"/>
    <m/>
    <m/>
    <m/>
    <n v="2.2184988371000047"/>
    <n v="1.8320096539266661"/>
    <n v="0.30228844999999999"/>
    <m/>
  </r>
  <r>
    <x v="3"/>
    <s v="DF"/>
    <s v="DF.2.E.027/40"/>
    <s v="Isenção"/>
    <s v="Pessoas colectivas de utilidade pública administrativa e de mera utilidade pública"/>
    <s v="6º, c)                                                               "/>
    <s v="CIS"/>
    <s v="CT.1"/>
    <x v="0"/>
    <x v="8"/>
    <x v="8"/>
    <x v="123"/>
    <m/>
    <s v="01-01-2000"/>
    <m/>
    <m/>
    <m/>
    <n v="4.6024825297400005"/>
    <n v="5.1740669024600106"/>
    <n v="1.39876763"/>
    <m/>
  </r>
  <r>
    <x v="3"/>
    <s v="DF"/>
    <s v="DF.2.E.006/7"/>
    <s v="Isenção"/>
    <s v=" Contrato de arrendamento rural"/>
    <s v="6º, nº 4"/>
    <s v="DL 294/2009"/>
    <s v="CT.1"/>
    <x v="0"/>
    <x v="6"/>
    <x v="6"/>
    <x v="119"/>
    <m/>
    <d v="2010-01-01T00:00:00"/>
    <m/>
    <m/>
    <m/>
    <s v=""/>
    <s v=""/>
    <s v=""/>
    <m/>
  </r>
  <r>
    <x v="3"/>
    <s v="DF"/>
    <s v="DF.2.E.047"/>
    <s v="Isenção"/>
    <s v="Reforma Agrária - Operações de liquidação de sociedades"/>
    <s v="4º"/>
    <s v="DL 377/90"/>
    <s v="CT.1"/>
    <x v="0"/>
    <x v="10"/>
    <x v="10"/>
    <x v="119"/>
    <m/>
    <d v="1991-01-01T00:00:00"/>
    <m/>
    <m/>
    <m/>
    <n v="3.94872E-4"/>
    <n v="0"/>
    <n v="0"/>
    <m/>
  </r>
  <r>
    <x v="3"/>
    <s v="DF"/>
    <s v="DF.2.E.011"/>
    <s v="Isenção"/>
    <s v="Documentos, livros, papeis, contratos, operações, atos e produtos previstos na tabela geral respeitantes a entidades licenciadas nas Zonas Francas da Madeira e da ilha de Santa Maria e às empresas concessionárias"/>
    <s v="33º, nº 11                      "/>
    <s v="EBF"/>
    <s v="CT.1"/>
    <x v="0"/>
    <x v="6"/>
    <x v="6"/>
    <x v="10"/>
    <m/>
    <d v="1989-07-01T00:00:00"/>
    <m/>
    <m/>
    <m/>
    <n v="1.71938552E-3"/>
    <n v="3.8000000000000002E-5"/>
    <n v="2.9185999999999999E-3"/>
    <m/>
  </r>
  <r>
    <x v="3"/>
    <s v="DF"/>
    <s v="DF.2.E.072"/>
    <s v="Isenção"/>
    <s v="Aquisições onerosas ou a título gratuito de imóveis por entidades públicas empresariais responsáveis pela rede pública de escolas"/>
    <s v="7º, nº 1 t)             "/>
    <s v="CIS"/>
    <s v="CT.1"/>
    <x v="0"/>
    <x v="9"/>
    <x v="9"/>
    <x v="124"/>
    <m/>
    <s v="01-01-2011"/>
    <m/>
    <m/>
    <m/>
    <s v=""/>
    <s v=""/>
    <s v=""/>
    <m/>
  </r>
  <r>
    <x v="3"/>
    <s v="DF"/>
    <s v="DF.2.E.046"/>
    <s v="Isenção"/>
    <s v="Aquisições de prédios urbanos destinados a habitação prórpia e permanente, em resultado do exercício da opção de compra pelos arrendatários dos imóveis que integram os FIIAH"/>
    <s v="8º, nº 7 b)                                          "/>
    <s v="Lei 64-A/2008 (artº 102º)"/>
    <s v="CT.1"/>
    <x v="0"/>
    <x v="13"/>
    <x v="13"/>
    <x v="125"/>
    <m/>
    <s v="01-01-2009"/>
    <m/>
    <m/>
    <m/>
    <n v="2.5505102880000002E-2"/>
    <n v="0"/>
    <n v="0"/>
    <m/>
  </r>
  <r>
    <x v="3"/>
    <s v="DF"/>
    <s v="DF.2.E.089"/>
    <s v="Isenção"/>
    <s v="Atos praticados conexos com a transmissão dos prédios urbanos destinados a habitação permanente que ocorra por conversão num direito de arrendamento bem como o exercício da opção de compra"/>
    <s v="8º, nº 8                                          "/>
    <s v="Lei 64-A/2008 (artº 102º)"/>
    <s v="CT.1"/>
    <x v="0"/>
    <x v="13"/>
    <x v="13"/>
    <x v="125"/>
    <m/>
    <s v="01-01-2009"/>
    <m/>
    <m/>
    <m/>
    <s v=""/>
    <s v=""/>
    <s v=""/>
    <m/>
  </r>
  <r>
    <x v="3"/>
    <s v="DF"/>
    <s v="DF.2.E.022"/>
    <s v="Isenção"/>
    <s v=" Apostas Mútuas Hípicas - Bilhetes emitidos e prémios pagos aos apostadores"/>
    <s v="29º, nº 10"/>
    <s v="Lei 87-B/98"/>
    <s v="CT.1"/>
    <x v="0"/>
    <x v="19"/>
    <x v="19"/>
    <x v="126"/>
    <m/>
    <d v="1998-12-31T00:00:00"/>
    <m/>
    <m/>
    <m/>
    <s v=""/>
    <s v=""/>
    <s v=""/>
    <m/>
  </r>
  <r>
    <x v="3"/>
    <s v="DF"/>
    <s v="DF.2.E.063"/>
    <s v="Isenção"/>
    <s v="Prémios e comissões relativos a seguros do ramo &quot;vida&quot;"/>
    <s v="7º, nº 1 b)             "/>
    <s v="CIS"/>
    <s v="CT.1"/>
    <x v="0"/>
    <x v="2"/>
    <x v="2"/>
    <x v="127"/>
    <m/>
    <s v="01-01-2000"/>
    <m/>
    <m/>
    <m/>
    <s v=""/>
    <s v=""/>
    <s v=""/>
    <m/>
  </r>
  <r>
    <x v="3"/>
    <s v="DF"/>
    <s v="DF.2.E.013"/>
    <s v="Isenção"/>
    <s v="Reorganização de empresas em resultado de operações de reestruturação ou de acordos de cooperação - Transmissão de imóveis, constituição, aumento de capital ou do ativo necessários às operações"/>
    <s v="60º, nº 1 b)"/>
    <s v="EBF"/>
    <s v="CT.1"/>
    <x v="0"/>
    <x v="10"/>
    <x v="10"/>
    <x v="128"/>
    <m/>
    <d v="1990-12-21T00:00:00"/>
    <m/>
    <m/>
    <m/>
    <n v="6.0000699023199875"/>
    <n v="3.4854351187199946"/>
    <n v="1.27513141"/>
    <m/>
  </r>
  <r>
    <x v="3"/>
    <s v="DF"/>
    <s v="DF.2.E.069"/>
    <s v="Isenção"/>
    <s v="Crédito concedido por meio de conta poupança ordenado"/>
    <s v="7º, nº 1 n)             "/>
    <s v="CIS"/>
    <s v="CT.1"/>
    <x v="0"/>
    <x v="2"/>
    <x v="2"/>
    <x v="129"/>
    <m/>
    <s v="01-01-2000"/>
    <m/>
    <m/>
    <m/>
    <s v=""/>
    <s v=""/>
    <s v=""/>
    <m/>
  </r>
  <r>
    <x v="3"/>
    <s v="DF"/>
    <s v="DF.2.E.023/28"/>
    <s v="Isenção"/>
    <s v="Juros cobrados por empréstimos para habitação própria"/>
    <s v="7º, nº 1 l)             "/>
    <s v="CIS"/>
    <s v="CT.1"/>
    <x v="0"/>
    <x v="17"/>
    <x v="17"/>
    <x v="125"/>
    <m/>
    <s v="01-01-2000"/>
    <m/>
    <m/>
    <m/>
    <s v=""/>
    <s v=""/>
    <s v=""/>
    <m/>
  </r>
  <r>
    <x v="3"/>
    <s v="DF"/>
    <s v="DF.2.E.041"/>
    <s v="Isenção"/>
    <s v="Estados estrangeiros"/>
    <s v="32º"/>
    <s v="DL 183/72"/>
    <s v="CT.1"/>
    <x v="0"/>
    <x v="5"/>
    <x v="5"/>
    <x v="95"/>
    <m/>
    <d v="1973-01-01T00:00:00"/>
    <m/>
    <m/>
    <m/>
    <n v="0.30866086879999988"/>
    <n v="0.3107808688"/>
    <n v="0"/>
    <m/>
  </r>
  <r>
    <x v="3"/>
    <s v="DF"/>
    <s v="DF.2.E.103"/>
    <s v="Isenção"/>
    <s v="Imamat Ismaili - Aquisição de bens imóveis para as suas funções oficiais"/>
    <s v="11º, nº 5"/>
    <s v="RAR 135/2015"/>
    <s v="CT.1"/>
    <x v="0"/>
    <x v="5"/>
    <x v="5"/>
    <x v="95"/>
    <m/>
    <d v="2015-10-27T00:00:00"/>
    <m/>
    <m/>
    <m/>
    <n v="0"/>
    <n v="9.6000000000000002E-2"/>
    <n v="0.13031999999999999"/>
    <m/>
  </r>
  <r>
    <x v="3"/>
    <s v="DF"/>
    <s v="DF.2.E.093"/>
    <s v="Isenção"/>
    <s v="Agencia Europeia de Segurança Marítima"/>
    <m/>
    <s v="Aviso 157/2004"/>
    <s v="CT.1"/>
    <x v="0"/>
    <x v="5"/>
    <x v="5"/>
    <x v="95"/>
    <m/>
    <d v="2005-01-01T00:00:00"/>
    <m/>
    <m/>
    <m/>
    <s v=""/>
    <s v=""/>
    <s v=""/>
    <m/>
  </r>
  <r>
    <x v="3"/>
    <s v="DF"/>
    <s v="DF.2.E.094"/>
    <s v="Isenção"/>
    <s v="Associação Internacional de Desenvolvimento"/>
    <s v="6º"/>
    <s v="DL 279/92"/>
    <s v="CT.1"/>
    <x v="0"/>
    <x v="5"/>
    <x v="5"/>
    <x v="95"/>
    <m/>
    <d v="1993-01-01T00:00:00"/>
    <m/>
    <m/>
    <m/>
    <s v=""/>
    <s v=""/>
    <s v=""/>
    <m/>
  </r>
  <r>
    <x v="3"/>
    <s v="DF"/>
    <s v="DF.2.E.086"/>
    <s v="Isenção"/>
    <s v="Observatório Europeu da Droga e da Toxicodependência"/>
    <s v="35º"/>
    <s v="Lei 39-B/94"/>
    <s v="CT.1"/>
    <x v="0"/>
    <x v="5"/>
    <x v="5"/>
    <x v="95"/>
    <m/>
    <s v="01-01-1995"/>
    <m/>
    <m/>
    <m/>
    <s v=""/>
    <s v=""/>
    <s v=""/>
    <m/>
  </r>
  <r>
    <x v="3"/>
    <s v="DF"/>
    <s v="DF.2.E.067"/>
    <s v="Isenção"/>
    <s v="Suprimentos, incluindo os respetivos juros efetuados por sócios à sociedade"/>
    <s v="7º, nº 1 i)             "/>
    <s v="CIS"/>
    <s v="CT.1"/>
    <x v="0"/>
    <x v="13"/>
    <x v="13"/>
    <x v="130"/>
    <m/>
    <s v="01-01-2000"/>
    <m/>
    <m/>
    <m/>
    <s v=""/>
    <s v=""/>
    <s v=""/>
    <m/>
  </r>
  <r>
    <x v="3"/>
    <s v="DF"/>
    <s v="DF.2.E.050"/>
    <s v="Isenção"/>
    <s v="Terreno para construção que tenha passado a figurar no inventário de uma empresa que tenha por objeto a construção de edifícios para venda"/>
    <s v="9º, nº 1 d)"/>
    <s v="CIMI"/>
    <s v="CT.1"/>
    <x v="0"/>
    <x v="13"/>
    <x v="13"/>
    <x v="130"/>
    <m/>
    <s v="01-01-2004"/>
    <m/>
    <m/>
    <m/>
    <n v="0.8560131378000001"/>
    <n v="0.93577295799999993"/>
    <n v="0"/>
    <m/>
  </r>
  <r>
    <x v="3"/>
    <s v="DF"/>
    <s v="DF.2.E.049"/>
    <s v="Isenção"/>
    <s v="Prédio que tenha passado a figurar no inventário de uma empresa que tenha por objeto a sua venda"/>
    <s v="9º, nº 1 e)"/>
    <s v="CIMI"/>
    <s v="CT.1"/>
    <x v="0"/>
    <x v="13"/>
    <x v="13"/>
    <x v="130"/>
    <m/>
    <s v="01-01-2004"/>
    <m/>
    <m/>
    <m/>
    <n v="0.50326548780000002"/>
    <n v="1.3207228066000001"/>
    <n v="0"/>
    <m/>
  </r>
  <r>
    <x v="3"/>
    <s v="DF"/>
    <s v="DF.2.E.070"/>
    <s v="Isenção"/>
    <s v="Atos, contratos e operações em que as instituições comunitárias ou o Banco Europeu de Investimentos sejam intervenientes"/>
    <s v="7º, nº 1 o)             "/>
    <s v="CIS"/>
    <s v="CT.1"/>
    <x v="0"/>
    <x v="13"/>
    <x v="13"/>
    <x v="130"/>
    <m/>
    <s v="01-01-2000"/>
    <m/>
    <m/>
    <m/>
    <s v=""/>
    <s v=""/>
    <s v=""/>
    <m/>
  </r>
  <r>
    <x v="3"/>
    <s v="DF"/>
    <s v="DF.02.E"/>
    <s v="Isenção"/>
    <s v="Operações de reporte de valores mobiliários ou direitos equiparados realizadas em bolsa de valores, bem como o reporte e a alienação fiduciária em garantia realizados pela instituições financeiras com interposição de contrapartes centrais"/>
    <s v="32º-D"/>
    <s v="EBF"/>
    <s v="CT.1"/>
    <x v="0"/>
    <x v="13"/>
    <x v="13"/>
    <x v="130"/>
    <m/>
    <d v="2016-03-31T00:00:00"/>
    <m/>
    <m/>
    <m/>
    <s v=""/>
    <s v=""/>
    <s v=""/>
    <m/>
  </r>
  <r>
    <x v="3"/>
    <s v="DF"/>
    <s v="DF.2.E.026"/>
    <s v="Isenção"/>
    <s v="Operações financeiras por prazo não superior a 1 ano efetuadas por sociedades de capital de risco a favor de sociedades em que detenham participações, e entre outras sociedades a favor de participadas"/>
    <s v="7º, nº 1 g)             "/>
    <s v="CIS"/>
    <s v="CT.1"/>
    <x v="0"/>
    <x v="13"/>
    <x v="13"/>
    <x v="130"/>
    <m/>
    <s v="01-01-2000"/>
    <m/>
    <m/>
    <m/>
    <s v=""/>
    <s v=""/>
    <s v=""/>
    <m/>
  </r>
  <r>
    <x v="3"/>
    <s v="DF"/>
    <s v="DF.2.E.064"/>
    <s v="Isenção"/>
    <s v="Juros, comissões, garantias e a utilizaçao de crédito concedido por instituições de crédito  a sociedades de capital de risco e a instituições de crédito, todos da UE"/>
    <s v="7º, nº 1 e)             "/>
    <s v="CIS"/>
    <s v="CT.1"/>
    <x v="0"/>
    <x v="13"/>
    <x v="13"/>
    <x v="130"/>
    <m/>
    <s v="01-01-2000"/>
    <m/>
    <m/>
    <m/>
    <s v=""/>
    <s v=""/>
    <s v=""/>
    <m/>
  </r>
  <r>
    <x v="3"/>
    <s v="DF"/>
    <s v="DF.02.E"/>
    <s v="Isenção"/>
    <s v="CFI RAM - Regime fiscal de apoio ao investimento na Região Autónoma da Madeira (RFAI-RAM) - Aquisições de prédios que constituam aplicações relevantes"/>
    <s v="23º, nº 1 c)"/>
    <s v="DLR 24/2016/M"/>
    <s v="CT.1"/>
    <x v="0"/>
    <x v="13"/>
    <x v="13"/>
    <x v="130"/>
    <m/>
    <d v="2016-06-29T00:00:00"/>
    <m/>
    <m/>
    <m/>
    <s v=""/>
    <s v=""/>
    <s v=""/>
    <m/>
  </r>
  <r>
    <x v="3"/>
    <s v="DF"/>
    <s v="DF.2.E.085"/>
    <s v="Isenção"/>
    <s v="Estruturação fundiária - Transmissões, aquisição e compra ou permuta de prédios rústicos"/>
    <s v="51º, nº 2"/>
    <s v="Lei 111/2015"/>
    <s v="CT.1"/>
    <x v="0"/>
    <x v="6"/>
    <x v="6"/>
    <x v="131"/>
    <m/>
    <d v="2015-10-01T00:00:00"/>
    <m/>
    <m/>
    <m/>
    <n v="4.5229944799999996E-3"/>
    <n v="5.0339311920000004E-2"/>
    <n v="6.5380179999999996E-2"/>
    <m/>
  </r>
  <r>
    <x v="3"/>
    <s v="DF"/>
    <s v="DF.2.E.045"/>
    <s v="Isenção"/>
    <s v="Aquisições de prédios urbanos destinados exclusivamente a arrendamento para habitação permanente pelos FIIAH"/>
    <s v="8º, nº 7 a)                                          "/>
    <s v="Lei 64-A/2008 (artº 102º)"/>
    <s v="CT.1"/>
    <x v="0"/>
    <x v="13"/>
    <x v="13"/>
    <x v="132"/>
    <m/>
    <s v="01-01-2009"/>
    <m/>
    <m/>
    <m/>
    <n v="0.22721914600000007"/>
    <n v="5.5829436800000007E-3"/>
    <n v="0"/>
    <m/>
  </r>
  <r>
    <x v="3"/>
    <s v="DF"/>
    <s v="DF.2.E.030"/>
    <s v="Isenção"/>
    <s v="Reporte de valores mobiliários ou direitos equiparados realizado em bolsa de valores"/>
    <s v="7º, nº 1 m)             "/>
    <s v="CIS"/>
    <s v="CT.1"/>
    <x v="0"/>
    <x v="13"/>
    <x v="13"/>
    <x v="133"/>
    <m/>
    <s v="01-01-2000"/>
    <m/>
    <m/>
    <m/>
    <s v=""/>
    <s v=""/>
    <s v=""/>
    <m/>
  </r>
  <r>
    <x v="3"/>
    <s v="DF"/>
    <s v="DF.2.E.075"/>
    <s v="Isenção"/>
    <s v="nCFI - RFAI - Aquisições de prédios que constituam aplicações relevantes"/>
    <s v="23º, nº 1 d)"/>
    <s v="&quot;DL 162/2014&quot;"/>
    <s v="CT.1"/>
    <x v="0"/>
    <x v="13"/>
    <x v="13"/>
    <x v="130"/>
    <m/>
    <s v="06-11-2014"/>
    <m/>
    <m/>
    <m/>
    <n v="3.325319928E-2"/>
    <n v="0"/>
    <n v="0"/>
    <m/>
  </r>
  <r>
    <x v="3"/>
    <s v="DF"/>
    <s v="DF.2.E.066"/>
    <s v="Isenção"/>
    <s v="Operações realizadas por detentores de capital social a entidades nas quais detenham diretamente uma participação não inferior a 10% e mais de 1 ano"/>
    <s v="7º, nº 1 h)             "/>
    <s v="CIS"/>
    <s v="CT.1"/>
    <x v="0"/>
    <x v="13"/>
    <x v="13"/>
    <x v="130"/>
    <m/>
    <s v="01-01-2000"/>
    <m/>
    <m/>
    <m/>
    <s v=""/>
    <s v=""/>
    <s v=""/>
    <m/>
  </r>
  <r>
    <x v="3"/>
    <s v="DF"/>
    <s v="DF.02.E"/>
    <s v="Isenção"/>
    <s v="CFI RAM - Regime de benefícios fiscais contratuais ao investimento produtivo na Região Autónoma da Madeira - Atos ou contratos necessários à realização do projeto de investimento"/>
    <s v="8º, nº 1 c)"/>
    <s v="DLR 24/2016/M"/>
    <s v="CT.1"/>
    <x v="0"/>
    <x v="13"/>
    <x v="13"/>
    <x v="130"/>
    <m/>
    <d v="2016-06-29T00:00:00"/>
    <m/>
    <m/>
    <m/>
    <s v=""/>
    <s v=""/>
    <s v=""/>
    <m/>
  </r>
  <r>
    <x v="3"/>
    <s v="DF"/>
    <s v="DF.2.E.076"/>
    <s v="Isenção"/>
    <s v="nCFI - Regime dos benefícios fiscais contratuais ao investimento produtivo - Atos ou contratos necessários à realização do projeto de investimento"/>
    <s v="8º, nº 1 d)"/>
    <s v="DL 162/2014"/>
    <s v="CT.1"/>
    <x v="0"/>
    <x v="13"/>
    <x v="13"/>
    <x v="130"/>
    <m/>
    <s v="06-11-2014"/>
    <m/>
    <m/>
    <m/>
    <s v=""/>
    <s v=""/>
    <s v=""/>
    <m/>
  </r>
  <r>
    <x v="3"/>
    <s v="DF"/>
    <s v="DF.2.E.092"/>
    <s v="Redução de taxa"/>
    <s v="nCFI - Regime dos benefícios fiscais contratuais ao investimento produtivo - Atos ou contratos necessários à realização do projeto de investimento"/>
    <s v="8º, nº 1 d)"/>
    <s v="DL 162/2014"/>
    <s v="CT.5"/>
    <x v="1"/>
    <x v="13"/>
    <x v="13"/>
    <x v="130"/>
    <m/>
    <d v="2014-11-06T00:00:00"/>
    <m/>
    <m/>
    <m/>
    <s v=""/>
    <s v=""/>
    <s v=""/>
    <m/>
  </r>
  <r>
    <x v="3"/>
    <s v="DF"/>
    <s v="DF.2.E.068"/>
    <s v="Isenção"/>
    <s v="Mútuos de crédito à habitação até ao montante do capital em dívida, quando resulte mudança do credor hipotecário"/>
    <s v="7º, nº 1 j)             "/>
    <s v="CIS"/>
    <s v="CT.1"/>
    <x v="0"/>
    <x v="17"/>
    <x v="17"/>
    <x v="125"/>
    <m/>
    <s v="01-01-2000"/>
    <m/>
    <m/>
    <m/>
    <s v=""/>
    <s v=""/>
    <s v=""/>
    <m/>
  </r>
  <r>
    <x v="3"/>
    <s v="DF"/>
    <s v="DF.2.E.021"/>
    <s v="Isenção"/>
    <s v="Atos, contratos, documentos, títulos e outros factos, incluindo as transmissões gratuitas de bens, por parte de cooperativas"/>
    <s v="66º-A, nº 12"/>
    <s v="EBF"/>
    <s v="CT.1"/>
    <x v="0"/>
    <x v="2"/>
    <x v="2"/>
    <x v="134"/>
    <m/>
    <d v="1998-12-16T00:00:00"/>
    <m/>
    <m/>
    <m/>
    <n v="0.8448259323199997"/>
    <n v="0.87501657778000219"/>
    <n v="0.60950634000000004"/>
    <m/>
  </r>
  <r>
    <x v="3"/>
    <s v="DF"/>
    <s v="DF.2.E.033"/>
    <s v="Isenção"/>
    <s v="Partidos Políticos"/>
    <s v="10º, nº 1 a)"/>
    <s v="Lei 19/2003"/>
    <s v="CT.1"/>
    <x v="0"/>
    <x v="2"/>
    <x v="2"/>
    <x v="135"/>
    <m/>
    <d v="2003-06-20T00:00:00"/>
    <m/>
    <m/>
    <m/>
    <n v="1.368575648E-2"/>
    <n v="1.7852191040000003E-2"/>
    <n v="1.69656E-3"/>
    <m/>
  </r>
  <r>
    <x v="3"/>
    <s v="DF"/>
    <s v="DF.2.E.061"/>
    <s v="Isenção"/>
    <s v="Universidade Católica Portuguesa"/>
    <s v="10º a)"/>
    <s v="DL 307/71"/>
    <s v="CT.1"/>
    <x v="0"/>
    <x v="9"/>
    <x v="9"/>
    <x v="136"/>
    <m/>
    <s v="01-01-1972"/>
    <m/>
    <m/>
    <m/>
    <n v="0"/>
    <n v="3.5379394399999995E-3"/>
    <n v="0"/>
    <m/>
  </r>
  <r>
    <x v="3"/>
    <s v="DF"/>
    <s v="DF.2.E.032"/>
    <s v="Isenção"/>
    <s v="Sociedades gestoras das intervenções previstas no programa POLIS"/>
    <s v="1º, nº 1 c)"/>
    <s v="DL 314/2000"/>
    <s v="CT.1"/>
    <x v="0"/>
    <x v="13"/>
    <x v="13"/>
    <x v="130"/>
    <m/>
    <d v="2000-12-02T00:00:00"/>
    <m/>
    <m/>
    <m/>
    <n v="0.20102976727999999"/>
    <n v="0.20293782816"/>
    <n v="0"/>
    <m/>
  </r>
  <r>
    <x v="3"/>
    <s v="DF"/>
    <s v="DF.2.E.088"/>
    <s v="Isenção"/>
    <s v="Instituições de ensino superior publicas"/>
    <s v="116º"/>
    <s v="Lei 62/2007"/>
    <s v="CT.1"/>
    <x v="0"/>
    <x v="9"/>
    <x v="9"/>
    <x v="137"/>
    <m/>
    <s v="01-01-1991"/>
    <m/>
    <m/>
    <m/>
    <s v=""/>
    <s v=""/>
    <s v=""/>
    <m/>
  </r>
  <r>
    <x v="3"/>
    <s v="DF"/>
    <s v="DF.2.E.073"/>
    <s v="Isenção"/>
    <s v="Transmissões gratuitas resultantes de acordos entre o Estado e quaisquer pessoas de direito público ou privado"/>
    <s v="7º, nº 5"/>
    <s v="CIS"/>
    <s v="CT.1"/>
    <x v="0"/>
    <x v="2"/>
    <x v="2"/>
    <x v="138"/>
    <m/>
    <s v="01-01-2000"/>
    <m/>
    <m/>
    <m/>
    <s v=""/>
    <s v=""/>
    <s v=""/>
    <m/>
  </r>
  <r>
    <x v="3"/>
    <s v="DF"/>
    <s v="DF.2.E.062"/>
    <s v="Isenção"/>
    <s v="Prémios recebidos por resseguros_x000a_"/>
    <s v="7º, nº 1 a)             "/>
    <s v="CIS"/>
    <s v="CT.1"/>
    <x v="0"/>
    <x v="2"/>
    <x v="2"/>
    <x v="139"/>
    <m/>
    <s v="01-01-2000"/>
    <m/>
    <m/>
    <m/>
    <s v=""/>
    <s v=""/>
    <s v=""/>
    <m/>
  </r>
  <r>
    <x v="3"/>
    <s v="DF"/>
    <s v="DF.2.E.058"/>
    <s v="Isenção"/>
    <s v="Conjuge ou unido de facto, descendentes e ascendentes, nas transmissões gratuitas sujeitas à verba 1.2 da tabela geral de que são beneficiários"/>
    <s v="6º, e)             "/>
    <s v="CIS"/>
    <s v="CT.1"/>
    <x v="0"/>
    <x v="2"/>
    <x v="2"/>
    <x v="140"/>
    <m/>
    <s v="01-01-2000"/>
    <m/>
    <m/>
    <m/>
    <n v="567.79999999999995"/>
    <n v="613.39073954517357"/>
    <n v="468.28726749999998"/>
    <m/>
  </r>
  <r>
    <x v="3"/>
    <s v="DF"/>
    <s v="DF.2.E.039"/>
    <s v="Isenção"/>
    <s v="Estado, regiões autónomas, autarquias locais e as suas associações e federações de direito publico"/>
    <s v="6º, a)                                                            "/>
    <s v="CIS"/>
    <s v="CT.1"/>
    <x v="0"/>
    <x v="16"/>
    <x v="16"/>
    <x v="138"/>
    <m/>
    <s v="01-01-2000"/>
    <m/>
    <m/>
    <m/>
    <n v="40.073806366220019"/>
    <n v="40.612154761119115"/>
    <n v="1.3014966000000001"/>
    <m/>
  </r>
  <r>
    <x v="3"/>
    <s v="DF"/>
    <s v="DF.2.E.042"/>
    <s v="Isenção"/>
    <s v="Bens destinados ao domínio público do Estado: IP - Infraestruturas de Portugal, SA"/>
    <s v="6º, a)                                                            "/>
    <s v="CIS"/>
    <s v="CT.1"/>
    <x v="0"/>
    <x v="16"/>
    <x v="16"/>
    <x v="138"/>
    <m/>
    <s v="01-01-2000"/>
    <m/>
    <m/>
    <m/>
    <n v="2.4338534880000005E-2"/>
    <n v="1.2253573280000001E-2"/>
    <n v="3.1990560000000001E-2"/>
    <m/>
  </r>
  <r>
    <x v="3"/>
    <s v="DF"/>
    <s v="DF.2.E.054"/>
    <s v="Isenção"/>
    <s v="Banco Interamericano de Desenvolvimento"/>
    <m/>
    <s v="RAR 27/96                                                             "/>
    <s v="CT.1"/>
    <x v="0"/>
    <x v="13"/>
    <x v="13"/>
    <x v="130"/>
    <m/>
    <d v="1997-01-01T00:00:00"/>
    <m/>
    <m/>
    <m/>
    <n v="0"/>
    <n v="0"/>
    <n v="0"/>
    <m/>
  </r>
  <r>
    <x v="3"/>
    <s v="DF"/>
    <s v="DF.2.E.093"/>
    <s v="Isenção"/>
    <s v="Laboratório Ibérico Internacional de Nanotecnologia"/>
    <s v="8º"/>
    <s v="RAR 44/2008"/>
    <s v="CT.1"/>
    <x v="0"/>
    <x v="9"/>
    <x v="9"/>
    <x v="6"/>
    <m/>
    <d v="2008-01-01T00:00:00"/>
    <m/>
    <m/>
    <m/>
    <s v=""/>
    <s v=""/>
    <s v=""/>
    <m/>
  </r>
  <r>
    <x v="3"/>
    <s v="DF"/>
    <s v="DF.2.E.004"/>
    <s v="Isenção"/>
    <s v="Comissões Vitivinícolas Regionais"/>
    <s v="14º"/>
    <s v="Lei 8/85"/>
    <s v="CT.1"/>
    <x v="0"/>
    <x v="6"/>
    <x v="6"/>
    <x v="141"/>
    <m/>
    <d v="1985-06-04T00:00:00"/>
    <m/>
    <m/>
    <m/>
    <s v=""/>
    <s v=""/>
    <s v=""/>
    <m/>
  </r>
  <r>
    <x v="3"/>
    <s v="DF"/>
    <s v="DF.2.E.071"/>
    <s v="Isenção"/>
    <s v="Jogo do bingo e os jogos organizados por instituições de solidariedade social e outras pessoas coletivas que desempenhem fins de caridade, assistência ou de beneficiência"/>
    <s v="7º, nº 1 p)             "/>
    <s v="CIS"/>
    <s v="CT.1"/>
    <x v="0"/>
    <x v="1"/>
    <x v="1"/>
    <x v="123"/>
    <m/>
    <s v="01-01-2000"/>
    <m/>
    <m/>
    <m/>
    <s v=""/>
    <s v=""/>
    <s v=""/>
    <m/>
  </r>
  <r>
    <x v="3"/>
    <s v="DF"/>
    <s v="DF.2.E.034/35"/>
    <s v="Isenção"/>
    <s v="Insolvência e recuperação de empresas - Atos praticados no âmbito da liquidação da massa insolvente"/>
    <s v="269º"/>
    <s v="DL 53/2004"/>
    <s v="CT.1"/>
    <x v="0"/>
    <x v="2"/>
    <x v="2"/>
    <x v="128"/>
    <m/>
    <d v="2004-03-18T00:00:00"/>
    <m/>
    <m/>
    <m/>
    <n v="10.131935477679978"/>
    <n v="6.9602015072000105"/>
    <n v="7.56753638"/>
    <m/>
  </r>
  <r>
    <x v="3"/>
    <s v="DF"/>
    <s v="DF.2.E.029"/>
    <s v="Isenção"/>
    <s v="Garantias inerentes a operações de entidade gestora de mercados regulamentados ou sancionada no exercício de poder legal"/>
    <s v="7º, nº 1 d)             "/>
    <s v="CIS"/>
    <s v="CT.1"/>
    <x v="0"/>
    <x v="2"/>
    <x v="2"/>
    <x v="142"/>
    <m/>
    <s v="01-01-2000"/>
    <m/>
    <m/>
    <m/>
    <s v=""/>
    <s v=""/>
    <s v=""/>
    <m/>
  </r>
  <r>
    <x v="3"/>
    <s v="DF"/>
    <s v="DF.02.E"/>
    <s v="Isenção"/>
    <s v="Verbas não liquidadas da tabela do CIS"/>
    <m/>
    <m/>
    <s v="CT.1"/>
    <x v="0"/>
    <x v="7"/>
    <x v="7"/>
    <x v="11"/>
    <m/>
    <m/>
    <m/>
    <m/>
    <m/>
    <s v=""/>
    <s v=""/>
    <s v=""/>
    <m/>
  </r>
  <r>
    <x v="4"/>
    <s v="DF"/>
    <s v="DF.3.C.003"/>
    <s v="Isenção"/>
    <s v="Produtos petrolíferos e energéticos que sejam utilizados na navegação aérea, com exceção da aviação de recreio privada"/>
    <s v="89º, nº 1 b)"/>
    <s v="CIEC"/>
    <s v="CT.1"/>
    <x v="0"/>
    <x v="0"/>
    <x v="0"/>
    <x v="143"/>
    <m/>
    <s v="01-08-2010"/>
    <m/>
    <m/>
    <m/>
    <m/>
    <m/>
    <m/>
    <m/>
  </r>
  <r>
    <x v="4"/>
    <s v="DF"/>
    <s v="DF.3.C.004"/>
    <s v="Isenção"/>
    <s v="Produtos petrolíferos e energéticos que sejam utilizados na navegação marítima, incluindo a pesca e a aquicultura, com exceção da navegação de recreio privada"/>
    <s v="89º, nº 1 c)"/>
    <s v="CIEC"/>
    <s v="CT.1"/>
    <x v="0"/>
    <x v="0"/>
    <x v="0"/>
    <x v="143"/>
    <m/>
    <s v="01-08-2010"/>
    <m/>
    <m/>
    <m/>
    <m/>
    <m/>
    <m/>
    <m/>
  </r>
  <r>
    <x v="4"/>
    <s v="DF"/>
    <s v="DF.3.C.005"/>
    <s v="Isenção"/>
    <s v="Produtos petrolíferos e energéticos que sejam utilizados na produção de eletricidade, cogeração ou de gás de cidade"/>
    <s v="89º, nº 1 d)"/>
    <s v="CIEC"/>
    <s v="CT.1"/>
    <x v="0"/>
    <x v="0"/>
    <x v="0"/>
    <x v="2"/>
    <m/>
    <s v="01-08-2010"/>
    <m/>
    <m/>
    <m/>
    <m/>
    <m/>
    <m/>
    <m/>
  </r>
  <r>
    <x v="4"/>
    <s v="DF"/>
    <s v="DF.3.C.006"/>
    <s v="Isenção"/>
    <s v="Produtos petrolíferos e energéticos que sejam utilizados em transportes publicos, incluindo o gas natural"/>
    <s v="89º, nº 1 e)"/>
    <s v="CIEC"/>
    <s v="CT.1"/>
    <x v="0"/>
    <x v="0"/>
    <x v="0"/>
    <x v="144"/>
    <m/>
    <s v="01-08-2010"/>
    <m/>
    <m/>
    <m/>
    <m/>
    <m/>
    <m/>
    <m/>
  </r>
  <r>
    <x v="4"/>
    <s v="DF"/>
    <s v="DF.3.C.007"/>
    <s v="Isenção"/>
    <s v="Produtos petrolíferos e energéticos que sejam utilizados em instalações sujeitas ao regime de comércio europeu de emissão de licenças de gases com efeito de estufa"/>
    <s v="89º, nº 1 f)"/>
    <s v="CIEC"/>
    <s v="CT.1"/>
    <x v="0"/>
    <x v="0"/>
    <x v="0"/>
    <x v="2"/>
    <m/>
    <s v="01-08-2010"/>
    <m/>
    <m/>
    <m/>
    <m/>
    <m/>
    <m/>
    <m/>
  </r>
  <r>
    <x v="4"/>
    <s v="DF"/>
    <s v="DF.3.C"/>
    <s v="Isenção"/>
    <s v="Produtos petrolíferos e energéticos que sejam utilizados em operações de dragagem em portos e vias negociáveis"/>
    <s v="89º, nº 1 h)"/>
    <s v="CIEC"/>
    <s v="CT.1"/>
    <x v="0"/>
    <x v="0"/>
    <x v="0"/>
    <x v="2"/>
    <m/>
    <s v="01-08-2010"/>
    <m/>
    <m/>
    <m/>
    <m/>
    <m/>
    <m/>
    <m/>
  </r>
  <r>
    <x v="4"/>
    <s v="DF"/>
    <s v="DF.3.C.008"/>
    <s v="Isenção"/>
    <s v="Produtos petrolíferos e energéticos que sejam utilizados no transporte de passageiros e de mercadorias por caminho de ferro"/>
    <s v="89º, nº 1 i)"/>
    <s v="CIEC"/>
    <s v="CT.1"/>
    <x v="0"/>
    <x v="0"/>
    <x v="0"/>
    <x v="145"/>
    <m/>
    <s v="01-08-2010"/>
    <m/>
    <m/>
    <m/>
    <m/>
    <m/>
    <m/>
    <m/>
  </r>
  <r>
    <x v="4"/>
    <s v="DF"/>
    <s v="DF.3.C.009"/>
    <s v="Isenção"/>
    <s v="Produtos petrolíferos e energéticos que sejam utilizados como carburante no âmbito do fabrico, projeto, ensaio e manutenção de aeronaves e embarcações"/>
    <s v="89º, nº 1 j)"/>
    <s v="CIEC"/>
    <s v="CT.1"/>
    <x v="0"/>
    <x v="0"/>
    <x v="0"/>
    <x v="143"/>
    <m/>
    <s v="01-08-2010"/>
    <m/>
    <m/>
    <m/>
    <m/>
    <m/>
    <m/>
    <m/>
  </r>
  <r>
    <x v="4"/>
    <s v="DF"/>
    <s v="DF.3.C"/>
    <s v="Isenção"/>
    <s v="Eletricidade que seja usada para produzir eletricidade e para manter a capacidade de produzir eletricidade"/>
    <s v="89º, nº 2 a)"/>
    <s v="CIEC"/>
    <s v="CT.1"/>
    <x v="0"/>
    <x v="0"/>
    <x v="0"/>
    <x v="2"/>
    <m/>
    <s v="01-08-2010"/>
    <m/>
    <m/>
    <m/>
    <m/>
    <m/>
    <m/>
    <m/>
  </r>
  <r>
    <x v="4"/>
    <s v="DF"/>
    <s v="DF.3.C"/>
    <s v="Isenção"/>
    <s v="Eletricidade utilizada para o transporte de passageiros e de mercadorias por via ferrea em comboio, metro ou eletrico, e por trólei"/>
    <s v="89º, nº 2 c)"/>
    <s v="CIEC"/>
    <s v="CT.1"/>
    <x v="0"/>
    <x v="0"/>
    <x v="0"/>
    <x v="145"/>
    <m/>
    <s v="01-08-2010"/>
    <m/>
    <m/>
    <m/>
    <m/>
    <m/>
    <m/>
    <m/>
  </r>
  <r>
    <x v="4"/>
    <s v="DF"/>
    <s v="DF.3.C"/>
    <s v="Isenção"/>
    <s v="Eletricidade que seja utilizada em instalações sujeitas ao regime de comércio europeu de emissão de licenças de gases com efeito de estufa"/>
    <s v="89º, nº 2 e)"/>
    <s v="CIEC"/>
    <s v="CT.1"/>
    <x v="0"/>
    <x v="0"/>
    <x v="0"/>
    <x v="2"/>
    <m/>
    <s v="01-08-2010"/>
    <m/>
    <m/>
    <m/>
    <m/>
    <m/>
    <m/>
    <m/>
  </r>
  <r>
    <x v="4"/>
    <s v="DF"/>
    <s v="DF.3.C.014"/>
    <s v="Isenção"/>
    <s v="Biocombustíveis produzidos por pequenos produtores dedicados"/>
    <s v="90º"/>
    <s v="CIEC"/>
    <s v="CT.1"/>
    <x v="0"/>
    <x v="0"/>
    <x v="0"/>
    <x v="146"/>
    <m/>
    <s v="01-08-2010"/>
    <m/>
    <m/>
    <m/>
    <m/>
    <m/>
    <m/>
    <m/>
  </r>
  <r>
    <x v="4"/>
    <s v="DF"/>
    <s v="DF.3.C"/>
    <s v="Isenção"/>
    <s v="Produtos petrolíferos e energéticos que sejam utilizados pelos clientes finais economicamente vulneráveis, beneficiários da tarifa social para o gás natural"/>
    <s v="89º, nº 1 l)"/>
    <s v="CIEC"/>
    <s v="CT.1"/>
    <x v="0"/>
    <x v="1"/>
    <x v="1"/>
    <x v="147"/>
    <m/>
    <s v="01-08-2010"/>
    <m/>
    <m/>
    <m/>
    <m/>
    <m/>
    <m/>
    <m/>
  </r>
  <r>
    <x v="4"/>
    <s v="DF"/>
    <s v="DF.3.C"/>
    <s v="Isenção"/>
    <s v="Reembolso parcial para o gasóleo profissional suportado pelas empresas de transporte de mercadorias"/>
    <s v="93º-A"/>
    <s v="CIEC"/>
    <s v="CT.1"/>
    <x v="0"/>
    <x v="0"/>
    <x v="0"/>
    <x v="148"/>
    <m/>
    <d v="2016-08-23T00:00:00"/>
    <m/>
    <m/>
    <m/>
    <m/>
    <m/>
    <m/>
    <m/>
  </r>
  <r>
    <x v="4"/>
    <s v="DF"/>
    <s v="DF.3.C.013"/>
    <s v="Redução de taxa"/>
    <s v="Gasoleo de aquecimento"/>
    <s v="93º, nº 1 e nº. 4"/>
    <s v="CIEC"/>
    <s v="CT.5"/>
    <x v="1"/>
    <x v="0"/>
    <x v="0"/>
    <x v="2"/>
    <m/>
    <s v="01-08-2010"/>
    <m/>
    <m/>
    <m/>
    <m/>
    <m/>
    <m/>
    <m/>
  </r>
  <r>
    <x v="4"/>
    <s v="DF"/>
    <s v="DF.3.C"/>
    <s v="Redução de taxa"/>
    <s v="Petroleo colorido e marcado com aditivos"/>
    <s v="93º, nº 1, 2 e 3"/>
    <s v="CIEC"/>
    <s v="CT.5"/>
    <x v="1"/>
    <x v="0"/>
    <x v="0"/>
    <x v="2"/>
    <m/>
    <s v="01-08-2010"/>
    <m/>
    <m/>
    <m/>
    <m/>
    <m/>
    <m/>
    <m/>
  </r>
  <r>
    <x v="4"/>
    <s v="DF"/>
    <s v="DF.3.C.010"/>
    <s v="Redução de taxa"/>
    <s v="Gasóleo colorido e marcado com aditivos consumido por tratores e demais maquinaria agrícolas, bem como outros equipamentos, incluindo os utilizados para a atividade aquícola e na pesca"/>
    <s v="93º, nº 1 e 3 a) e c)"/>
    <s v="CIEC"/>
    <s v="CT.5"/>
    <x v="1"/>
    <x v="0"/>
    <x v="0"/>
    <x v="149"/>
    <m/>
    <s v="01-08-2010"/>
    <m/>
    <m/>
    <m/>
    <m/>
    <m/>
    <m/>
    <m/>
  </r>
  <r>
    <x v="4"/>
    <s v="DF"/>
    <s v="DF.3.C"/>
    <s v="Redução de taxa"/>
    <s v="Gasóleo colorido e marcado com aditivos consumido por embarcações referidas nas alíneas c) e h) do nº. 1 do artº. 89º CIEC"/>
    <s v="93º, nº 1 e 3 b)"/>
    <s v="CIEC"/>
    <s v="CT.5"/>
    <x v="1"/>
    <x v="0"/>
    <x v="0"/>
    <x v="143"/>
    <m/>
    <s v="01-08-2010"/>
    <m/>
    <m/>
    <m/>
    <m/>
    <m/>
    <m/>
    <m/>
  </r>
  <r>
    <x v="4"/>
    <s v="DF"/>
    <s v="DF.3.C"/>
    <s v="Redução de taxa"/>
    <s v="Gasóleo colorido e marcado com aditivos consumido por veiculos de transporte de passageiros e mercadorias por caminhos de ferro"/>
    <s v="93º, nº 1 e 3 d)"/>
    <s v="CIEC"/>
    <s v="CT.5"/>
    <x v="1"/>
    <x v="0"/>
    <x v="0"/>
    <x v="145"/>
    <m/>
    <s v="01-08-2010"/>
    <m/>
    <m/>
    <m/>
    <m/>
    <m/>
    <m/>
    <m/>
  </r>
  <r>
    <x v="4"/>
    <s v="DF"/>
    <s v="DF.3.C.011"/>
    <s v="Redução de taxa"/>
    <s v="Gasóleo colorido e marcado com aditivos consumido por motores fixos"/>
    <s v="93º, nº 1 e 3 e)"/>
    <s v="CIEC"/>
    <s v="CT.5"/>
    <x v="1"/>
    <x v="0"/>
    <x v="0"/>
    <x v="2"/>
    <m/>
    <s v="01-08-2010"/>
    <m/>
    <m/>
    <m/>
    <m/>
    <m/>
    <m/>
    <m/>
  </r>
  <r>
    <x v="4"/>
    <s v="DF"/>
    <s v="DF.3.C.012"/>
    <s v="Redução de taxa"/>
    <s v="Gasóleo colorido e marcado com aditivos consumido por motores frigoríficos autónomos"/>
    <s v="93º, nº 1 e 3 f)"/>
    <s v="CIEC"/>
    <s v="CT.5"/>
    <x v="1"/>
    <x v="0"/>
    <x v="0"/>
    <x v="2"/>
    <m/>
    <s v="01-08-2010"/>
    <m/>
    <m/>
    <m/>
    <m/>
    <m/>
    <m/>
    <m/>
  </r>
  <r>
    <x v="4"/>
    <s v="DF"/>
    <s v="DF.3.C"/>
    <s v="Isenção"/>
    <s v="Eletricidade que seja usada para produzir eletricidade e para manter a capacidade de produzir eletricidade"/>
    <s v="89º, nº 2 a)"/>
    <s v="CIEC"/>
    <s v="CT.1"/>
    <x v="0"/>
    <x v="0"/>
    <x v="0"/>
    <x v="2"/>
    <m/>
    <s v="01-08-2010"/>
    <m/>
    <m/>
    <m/>
    <m/>
    <m/>
    <m/>
    <m/>
  </r>
  <r>
    <x v="4"/>
    <s v="DF"/>
    <s v="DF.3.C.001"/>
    <s v="Isenção"/>
    <s v="Produtos que se destinem a ser utilizados por organismos internacionais reconhecidos pelo Estado Português e seus membros"/>
    <s v="6º, nº 1 b)"/>
    <s v="CIEC"/>
    <s v="CT.1"/>
    <x v="0"/>
    <x v="5"/>
    <x v="5"/>
    <x v="9"/>
    <m/>
    <s v="01-08-2010"/>
    <m/>
    <m/>
    <m/>
    <m/>
    <m/>
    <m/>
    <m/>
  </r>
  <r>
    <x v="4"/>
    <s v="DF"/>
    <s v="DF.3.C.001"/>
    <s v="Isenção"/>
    <s v="Produtos que se destinem a ser consumidos no âmbito de um acordo concluído com países terceiros ou com organismos internacionais, desde que abranja isenção de IVA"/>
    <s v="6º, nº 1 d)"/>
    <s v="CIEC"/>
    <s v="CT.1"/>
    <x v="0"/>
    <x v="5"/>
    <x v="5"/>
    <x v="9"/>
    <m/>
    <s v="01-08-2010"/>
    <m/>
    <m/>
    <m/>
    <m/>
    <m/>
    <m/>
    <m/>
  </r>
  <r>
    <x v="4"/>
    <s v="DF"/>
    <s v="DF.3.C"/>
    <s v="Redução de taxa"/>
    <s v="Taxas reduzidas aplicadas na RA Açores"/>
    <s v=" 94º, nº 1"/>
    <s v="CIEC"/>
    <s v="CT.5"/>
    <x v="1"/>
    <x v="6"/>
    <x v="6"/>
    <x v="150"/>
    <m/>
    <s v="01-08-2010"/>
    <m/>
    <m/>
    <m/>
    <m/>
    <m/>
    <m/>
    <m/>
  </r>
  <r>
    <x v="4"/>
    <s v="DF"/>
    <s v="DF.3.C"/>
    <s v="Redução de taxa"/>
    <s v="Taxas reduzidas aplicadas na RA Madeira"/>
    <s v=" 95º"/>
    <s v="CIEC"/>
    <s v="CT.5"/>
    <x v="1"/>
    <x v="6"/>
    <x v="6"/>
    <x v="150"/>
    <m/>
    <s v="01-08-2010"/>
    <m/>
    <m/>
    <m/>
    <m/>
    <m/>
    <m/>
    <m/>
  </r>
  <r>
    <x v="4"/>
    <s v="DF"/>
    <s v="DF.3.C.001"/>
    <s v="Isenção"/>
    <s v="Produtos que se destinem a ser utilizados no âmbito das relações diplomáticas e consulares"/>
    <s v="6º, nº 1 a)"/>
    <s v="CIEC"/>
    <s v="CT.1"/>
    <x v="0"/>
    <x v="5"/>
    <x v="5"/>
    <x v="9"/>
    <m/>
    <s v="01-08-2010"/>
    <m/>
    <m/>
    <m/>
    <m/>
    <m/>
    <m/>
    <m/>
  </r>
  <r>
    <x v="4"/>
    <s v="DF"/>
    <s v="DF.3.C.001"/>
    <s v="Isenção"/>
    <s v="Produtos que se destinem a ser utilizados por forças de outros estados que sejam membros da NATO, excluindo os que tenham nacionalidade Portuguesa"/>
    <s v="6º, nº 1 c)"/>
    <s v="CIEC"/>
    <s v="CT.1"/>
    <x v="0"/>
    <x v="5"/>
    <x v="5"/>
    <x v="9"/>
    <m/>
    <s v="01-08-2010"/>
    <m/>
    <m/>
    <m/>
    <m/>
    <m/>
    <m/>
    <m/>
  </r>
  <r>
    <x v="4"/>
    <s v="DF"/>
    <s v="DF.3.C"/>
    <s v="Isenção"/>
    <s v="Eletricidade utilizada pelos clientes finais economicamente vulneráveis, beneficiários da tarifa social"/>
    <s v="89º, nº 2 d)"/>
    <s v="CIEC"/>
    <s v="CT.1"/>
    <x v="0"/>
    <x v="1"/>
    <x v="1"/>
    <x v="147"/>
    <m/>
    <s v="01-08-2010"/>
    <m/>
    <m/>
    <m/>
    <m/>
    <m/>
    <m/>
    <m/>
  </r>
  <r>
    <x v="4"/>
    <s v="Estrutural"/>
    <s v="DF.3.C"/>
    <s v="Isenção"/>
    <s v="Produtos que se destinem a ser expedidos ou exportados"/>
    <s v="6º, nº 1 e)"/>
    <s v="CIEC"/>
    <s v="CT.1"/>
    <x v="0"/>
    <x v="7"/>
    <x v="7"/>
    <x v="11"/>
    <m/>
    <s v="01-08-2010"/>
    <m/>
    <m/>
    <m/>
    <m/>
    <m/>
    <m/>
    <m/>
  </r>
  <r>
    <x v="4"/>
    <s v="Estrutural"/>
    <s v="DF.3.C"/>
    <s v="Isenção"/>
    <s v="Produtos que se destinem a ser consumidos como abastecimento em embarcações ou aviões a partir de portos ou aeroportos nacionais e fora do espaço fiscal português"/>
    <s v="6º, nº 1 f)"/>
    <s v="CIEC"/>
    <s v="CT.1"/>
    <x v="0"/>
    <x v="7"/>
    <x v="7"/>
    <x v="11"/>
    <m/>
    <s v="01-08-2010"/>
    <m/>
    <m/>
    <m/>
    <m/>
    <m/>
    <m/>
    <m/>
  </r>
  <r>
    <x v="4"/>
    <s v="Estrutural"/>
    <s v="DF.3.C"/>
    <s v="Isenção"/>
    <s v="Eletricidade produzida a bordo de embarcações"/>
    <s v="89º, nº 2 b)"/>
    <s v="CIEC"/>
    <s v="CT.1"/>
    <x v="0"/>
    <x v="7"/>
    <x v="7"/>
    <x v="11"/>
    <m/>
    <s v="01-08-2010"/>
    <m/>
    <m/>
    <m/>
    <m/>
    <m/>
    <m/>
    <m/>
  </r>
  <r>
    <x v="5"/>
    <s v="DF"/>
    <s v="DF.03.A"/>
    <s v="Redução de taxa"/>
    <s v="Automóveis ligeiros de utilização mista com peso bruto superior a 2.300 kg, sem apresentarem tração às 4 rodas"/>
    <s v="9º, nº 1 a)"/>
    <s v="CISV"/>
    <s v="CT.5"/>
    <x v="1"/>
    <x v="0"/>
    <x v="0"/>
    <x v="2"/>
    <m/>
    <s v="01-07-2007"/>
    <m/>
    <m/>
    <m/>
    <m/>
    <m/>
    <m/>
    <m/>
  </r>
  <r>
    <x v="5"/>
    <s v="DF"/>
    <s v="DF.03.A"/>
    <s v="Redução de taxa"/>
    <s v="Automóveis ligeiros de mercadorias, de caixa aberta ou sem caixa, com lotação superior a 3 lugares, incluindo o condutor e sem tração às 4 rodas"/>
    <s v="9º, nº 1 b)"/>
    <s v="CISV"/>
    <s v="CT.5"/>
    <x v="1"/>
    <x v="0"/>
    <x v="0"/>
    <x v="2"/>
    <m/>
    <s v="01-07-2007"/>
    <m/>
    <m/>
    <m/>
    <m/>
    <m/>
    <m/>
    <m/>
  </r>
  <r>
    <x v="5"/>
    <s v="DF"/>
    <s v="DF.03.A"/>
    <s v="Redução de taxa"/>
    <s v="Automóveis ligeiros de mercadorias, de caixa aberta, fechada ou sem caixa, com lotação máxima de três lugares, incluindo o do condutor"/>
    <s v="9º, nº 2 "/>
    <s v="CISV"/>
    <s v="CT.5"/>
    <x v="1"/>
    <x v="0"/>
    <x v="0"/>
    <x v="2"/>
    <m/>
    <s v="01-07-2007"/>
    <m/>
    <m/>
    <m/>
    <m/>
    <m/>
    <m/>
    <m/>
  </r>
  <r>
    <x v="5"/>
    <s v="DF"/>
    <s v="DF.3.A.017"/>
    <s v="Redução de taxa"/>
    <s v="Automóveis ligeiros de mercadorias, de caixa aberta, ou sem caixa, com lotação superior a três lugares, incluindo o do condutor, que apresentem tração às 4 rodas"/>
    <s v="8º, nº 3 "/>
    <s v="CISV"/>
    <s v="CT.5"/>
    <x v="1"/>
    <x v="0"/>
    <x v="0"/>
    <x v="2"/>
    <m/>
    <s v="01-07-2007"/>
    <m/>
    <m/>
    <m/>
    <m/>
    <m/>
    <m/>
    <m/>
  </r>
  <r>
    <x v="5"/>
    <s v="DF"/>
    <s v="DF.03.A"/>
    <s v="Redução de taxa"/>
    <s v="Funcionários das Comunidades Europeias, parlamentares europeus e organizações intergovernamentais que venham a estabelecer residência em Portugal - introdução no consumo antes de decorrido o prazo de 4 anos"/>
    <s v="35º, nº 8  "/>
    <s v="CISV"/>
    <s v="CT.5"/>
    <x v="1"/>
    <x v="5"/>
    <x v="5"/>
    <x v="9"/>
    <m/>
    <d v="2007-07-01T00:00:00"/>
    <m/>
    <m/>
    <m/>
    <m/>
    <m/>
    <m/>
    <m/>
  </r>
  <r>
    <x v="5"/>
    <s v="DF"/>
    <s v="DF.03.A"/>
    <s v="Isenção"/>
    <s v="Funcionários das Comunidades Europeias, parlamentares europeus e organizações intergovernamentais que venham a estabelecer residência em Portugal - introdução no consumo após o prazo de 4 anos"/>
    <s v="35º, nº 8  "/>
    <s v="CISV"/>
    <s v="CT.1"/>
    <x v="0"/>
    <x v="5"/>
    <x v="5"/>
    <x v="9"/>
    <m/>
    <d v="2007-07-01T00:00:00"/>
    <m/>
    <m/>
    <m/>
    <m/>
    <m/>
    <m/>
    <m/>
  </r>
  <r>
    <x v="5"/>
    <s v="DF"/>
    <s v="DF.03.A"/>
    <s v="Redução de taxa"/>
    <s v="Automoveis ligeiros de passageiros com lotação superior a 5 lugares adquiridos por famílias numerosas"/>
    <s v="57º-A, nº 1"/>
    <s v="CISV"/>
    <s v="CT.5"/>
    <x v="1"/>
    <x v="1"/>
    <x v="1"/>
    <x v="151"/>
    <m/>
    <d v="2016-01-01T00:00:00"/>
    <m/>
    <m/>
    <m/>
    <m/>
    <m/>
    <m/>
    <m/>
  </r>
  <r>
    <x v="5"/>
    <s v="DF"/>
    <s v="DF.03.A"/>
    <s v="Isenção"/>
    <m/>
    <s v="52º, nº 1 "/>
    <s v="CISV"/>
    <s v="CT.1"/>
    <x v="0"/>
    <x v="1"/>
    <x v="1"/>
    <x v="152"/>
    <m/>
    <d v="2015-01-01T00:00:00"/>
    <m/>
    <m/>
    <m/>
    <m/>
    <m/>
    <m/>
    <m/>
  </r>
  <r>
    <x v="5"/>
    <s v="DF"/>
    <s v="DF.3.A.008"/>
    <s v="Isenção"/>
    <s v="Veículos com as classes L, M ou S, adquiridos pela Autoridade Nacional de Proteção Civil, associações humanitárias ou camaras municipais para o conjunto das missões dos seus corpos de bombeiros"/>
    <s v="51º, nº 1 a)"/>
    <s v="CISV"/>
    <s v="CT.1"/>
    <x v="0"/>
    <x v="20"/>
    <x v="20"/>
    <x v="153"/>
    <m/>
    <d v="2007-07-01T00:00:00"/>
    <m/>
    <m/>
    <m/>
    <m/>
    <m/>
    <m/>
    <m/>
  </r>
  <r>
    <x v="5"/>
    <s v="DF"/>
    <s v="DF.3.A.010"/>
    <s v="Isenção"/>
    <s v="Veículos adquiridos em estado novo, destinados às forças militares, militarizadas e de segurança, incluindo as polícias municipais, para funções de autoridade"/>
    <s v="51º, nº 1 b)"/>
    <s v="CISV"/>
    <s v="CT.1"/>
    <x v="0"/>
    <x v="20"/>
    <x v="20"/>
    <x v="154"/>
    <m/>
    <d v="2007-07-01T00:00:00"/>
    <m/>
    <m/>
    <m/>
    <m/>
    <m/>
    <m/>
    <m/>
  </r>
  <r>
    <x v="5"/>
    <s v="DF"/>
    <s v="DF.03.A"/>
    <s v="Isenção"/>
    <m/>
    <s v="51º, nº 1 e)"/>
    <s v="CISV"/>
    <s v="CT.1"/>
    <x v="0"/>
    <x v="11"/>
    <x v="11"/>
    <x v="153"/>
    <m/>
    <d v="2007-07-01T00:00:00"/>
    <m/>
    <m/>
    <m/>
    <m/>
    <m/>
    <m/>
    <m/>
  </r>
  <r>
    <x v="5"/>
    <s v="DF"/>
    <s v="DF.3.A.007"/>
    <s v="Isenção"/>
    <s v="Funcionários e agentes da UE e parlamentares europeus que, após cessação de funções, venham a estabelecer ou restabelecer a sua residência em território nacional"/>
    <s v="63º, nº 1"/>
    <s v="CISV"/>
    <s v="CT.1"/>
    <x v="0"/>
    <x v="5"/>
    <x v="5"/>
    <x v="9"/>
    <m/>
    <d v="2007-07-01T00:00:00"/>
    <m/>
    <m/>
    <m/>
    <m/>
    <m/>
    <m/>
    <m/>
  </r>
  <r>
    <x v="5"/>
    <s v="DF"/>
    <s v="DF.03.A"/>
    <s v="Redução de taxa"/>
    <s v="Auto caravanas"/>
    <s v="9º, nº 3 "/>
    <s v="CISV"/>
    <s v="CT.5"/>
    <x v="1"/>
    <x v="0"/>
    <x v="0"/>
    <x v="155"/>
    <m/>
    <d v="2007-07-01T00:00:00"/>
    <m/>
    <m/>
    <m/>
    <m/>
    <m/>
    <m/>
    <m/>
  </r>
  <r>
    <x v="5"/>
    <s v="DF"/>
    <s v="DF.03.A"/>
    <s v="Redução de taxa"/>
    <s v="Automóveis ligeiros de utilização mista, com peso bruto superior a 2500 kg, lotação mínima de sete lugares, e que não apresentem tração às quatro rodas"/>
    <s v="8º, nº 1 b) "/>
    <s v="CISV"/>
    <s v="CT.5"/>
    <x v="1"/>
    <x v="0"/>
    <x v="0"/>
    <x v="2"/>
    <m/>
    <s v="01-07-2007"/>
    <m/>
    <m/>
    <m/>
    <m/>
    <m/>
    <m/>
    <m/>
  </r>
  <r>
    <x v="5"/>
    <s v="DF"/>
    <s v="DF.3.A.012"/>
    <s v="Redução de taxa"/>
    <s v="Veículos fabricados antes de 1970"/>
    <s v="8º, nº 2"/>
    <s v="CISV"/>
    <s v="CT.5"/>
    <x v="1"/>
    <x v="8"/>
    <x v="8"/>
    <x v="156"/>
    <m/>
    <s v="01-07-2007"/>
    <m/>
    <m/>
    <m/>
    <m/>
    <m/>
    <m/>
    <m/>
  </r>
  <r>
    <x v="5"/>
    <s v="DF"/>
    <s v="DF.03.A"/>
    <s v="Dedução à coleta"/>
    <s v="Componente ambiental negativa na componente cilindrada"/>
    <s v="7º, nº 4"/>
    <s v="CISV"/>
    <s v="CT.3"/>
    <x v="4"/>
    <x v="11"/>
    <x v="11"/>
    <x v="157"/>
    <m/>
    <s v="01-07-2007"/>
    <m/>
    <m/>
    <m/>
    <m/>
    <m/>
    <m/>
    <m/>
  </r>
  <r>
    <x v="5"/>
    <s v="DF"/>
    <s v="DF.3.A.014"/>
    <s v="Redução de taxa"/>
    <s v="Automóveis ligeiros de passageiros que se apresentem equipados com motores híbridos"/>
    <s v="8º, nº 1 a)"/>
    <s v="CISV"/>
    <s v="CT.5"/>
    <x v="1"/>
    <x v="11"/>
    <x v="11"/>
    <x v="157"/>
    <m/>
    <s v="01-07-2007"/>
    <m/>
    <m/>
    <m/>
    <m/>
    <m/>
    <m/>
    <m/>
  </r>
  <r>
    <x v="5"/>
    <s v="DF"/>
    <s v="DF.03.A"/>
    <s v="Redução de taxa"/>
    <s v="Automóveis ligeiros de passageiros, que utilizem exclusivamente GPL ou gás natural"/>
    <s v="8º, nº 1 c) "/>
    <s v="CISV"/>
    <s v="CT.5"/>
    <x v="1"/>
    <x v="11"/>
    <x v="11"/>
    <x v="157"/>
    <m/>
    <s v="01-07-2007"/>
    <m/>
    <m/>
    <m/>
    <m/>
    <m/>
    <m/>
    <m/>
  </r>
  <r>
    <x v="5"/>
    <s v="DF"/>
    <s v="DF.03.A"/>
    <s v="Redução de taxa"/>
    <s v="Automóveis ligeiros de passageiros com motores híbridos plug-in"/>
    <s v="8º, nº 1 d) "/>
    <s v="CISV"/>
    <s v="CT.5"/>
    <x v="1"/>
    <x v="11"/>
    <x v="11"/>
    <x v="157"/>
    <m/>
    <d v="2010-07-01T00:00:00"/>
    <m/>
    <m/>
    <m/>
    <m/>
    <m/>
    <m/>
    <m/>
  </r>
  <r>
    <x v="5"/>
    <s v="DF"/>
    <s v="DF.03.A"/>
    <s v="Dedução à coleta"/>
    <s v="Regime excecional de incentivo fiscal à destruição de automóveis ligeiros em fim de vida - aquisição de veículo hibrido plug-in novo"/>
    <s v="25º, nº 1 b)"/>
    <s v="Lei 82-D/2014"/>
    <s v="CT.3"/>
    <x v="4"/>
    <x v="11"/>
    <x v="11"/>
    <x v="157"/>
    <m/>
    <d v="2015-01-01T00:00:00"/>
    <m/>
    <m/>
    <m/>
    <m/>
    <m/>
    <m/>
    <m/>
  </r>
  <r>
    <x v="5"/>
    <s v="DF"/>
    <s v="DF.03.A"/>
    <s v="Dedução à coleta"/>
    <s v="Aquisição de veículo hibrido plug-in novo"/>
    <s v="25º, nº 1"/>
    <s v="Lei 82-D/2014"/>
    <s v="CT.3"/>
    <x v="4"/>
    <x v="11"/>
    <x v="11"/>
    <x v="157"/>
    <m/>
    <d v="2017-01-01T00:00:00"/>
    <m/>
    <m/>
    <m/>
    <m/>
    <m/>
    <m/>
    <m/>
  </r>
  <r>
    <x v="5"/>
    <s v="DF"/>
    <s v="DF.3.A.020"/>
    <s v="Isenção"/>
    <s v="Veículos da propriedade de pessoas que transfiram a sua residência de um Estado membro da União Europeia ou de país terceiro para território nacional"/>
    <s v="58º, nº 1"/>
    <s v="CISV"/>
    <s v="CT.1"/>
    <x v="0"/>
    <x v="5"/>
    <x v="5"/>
    <x v="9"/>
    <m/>
    <d v="2007-07-01T00:00:00"/>
    <m/>
    <m/>
    <m/>
    <m/>
    <m/>
    <m/>
    <m/>
  </r>
  <r>
    <x v="5"/>
    <s v="DF"/>
    <s v="DF.3.A.004"/>
    <s v="Isenção"/>
    <s v="Veículos das pessoas de nacionalidade portuguesa ou de outro Estado membro da União Europeia que tenham exercido a sua atividade noutro país, durante 24 meses e cujos rendimentos estejam sujeito a tributação em Portugal"/>
    <s v="58º, nº 2"/>
    <s v="CISV"/>
    <s v="CT.1"/>
    <x v="0"/>
    <x v="5"/>
    <x v="5"/>
    <x v="9"/>
    <m/>
    <d v="2007-07-01T00:00:00"/>
    <m/>
    <m/>
    <m/>
    <m/>
    <m/>
    <m/>
    <m/>
  </r>
  <r>
    <x v="5"/>
    <s v="DF"/>
    <s v="DF.3.A.025"/>
    <s v="Redução de taxa"/>
    <s v="Automóveis ligeiros de passageiros e de utilização mista novos que se destinem ao exercício de atividades de aluguer sem condutor"/>
    <s v="53º, nº 5 "/>
    <s v="CISV"/>
    <s v="CT.5"/>
    <x v="1"/>
    <x v="19"/>
    <x v="19"/>
    <x v="122"/>
    <m/>
    <d v="2012-01-01T00:00:00"/>
    <m/>
    <m/>
    <m/>
    <m/>
    <m/>
    <m/>
    <m/>
  </r>
  <r>
    <x v="5"/>
    <s v="DF"/>
    <s v="DF.03.A"/>
    <s v="Isenção"/>
    <s v="Automóveis ligeiros de passageiros e de utilização mista que se destinem ao serviço de taxis, com consumo exclusivo de GPL, gás natural ou energia eletrica, ou com motores hibridos"/>
    <s v="53º, nº 2          "/>
    <s v="CISV"/>
    <s v="CT.1"/>
    <x v="0"/>
    <x v="11"/>
    <x v="11"/>
    <x v="157"/>
    <m/>
    <d v="2007-07-01T00:00:00"/>
    <m/>
    <m/>
    <m/>
    <m/>
    <m/>
    <m/>
    <m/>
  </r>
  <r>
    <x v="5"/>
    <s v="DF"/>
    <s v="DF.3.A.011"/>
    <s v="Redução de taxa"/>
    <s v="Automóveis ligeiros de passageiros e de utilização mista que se destinem ao serviço de taxis, até 4 anos de uso e emissões inferiores a 160 g/km"/>
    <s v="53º, nº 1 "/>
    <s v="CISV"/>
    <s v="CT.5"/>
    <x v="1"/>
    <x v="0"/>
    <x v="0"/>
    <x v="158"/>
    <m/>
    <d v="2015-01-01T00:00:00"/>
    <m/>
    <m/>
    <m/>
    <m/>
    <m/>
    <m/>
    <m/>
  </r>
  <r>
    <x v="5"/>
    <s v="DF"/>
    <s v="DF.3.A.023"/>
    <s v="Isenção"/>
    <s v="Partidos Políticos"/>
    <s v="10º, nº 1 f)"/>
    <s v="Lei 19/2003"/>
    <s v="CT.1"/>
    <x v="0"/>
    <x v="2"/>
    <x v="2"/>
    <x v="135"/>
    <m/>
    <d v="2004-01-01T00:00:00"/>
    <m/>
    <m/>
    <m/>
    <m/>
    <m/>
    <m/>
    <m/>
  </r>
  <r>
    <x v="5"/>
    <s v="DF"/>
    <s v="DF.3.A.005"/>
    <s v="Isenção"/>
    <s v="Automóveis destinados a pessoas com deficiência"/>
    <s v="54º, nº 1"/>
    <s v="CISV"/>
    <s v="CT.1"/>
    <x v="0"/>
    <x v="1"/>
    <x v="1"/>
    <x v="80"/>
    <m/>
    <d v="1990-03-22T00:00:00"/>
    <m/>
    <m/>
    <m/>
    <m/>
    <m/>
    <m/>
    <m/>
  </r>
  <r>
    <x v="5"/>
    <s v="DF"/>
    <s v="DF.3.A.001"/>
    <s v="Isenção"/>
    <s v="Deficientes das Forças Armadas - Veículos tributáveis em ISV"/>
    <s v="15º, nº 4"/>
    <s v="DL 43/76"/>
    <s v="CT.1"/>
    <x v="0"/>
    <x v="1"/>
    <x v="1"/>
    <x v="80"/>
    <m/>
    <d v="1976-01-20T00:00:00"/>
    <m/>
    <m/>
    <m/>
    <m/>
    <m/>
    <m/>
    <m/>
  </r>
  <r>
    <x v="5"/>
    <s v="DF"/>
    <s v="DF.03.A"/>
    <s v="Isenção"/>
    <s v="Automóveis ligeiros de passageiros e de utilização mista que se destinem ao serviço de taxis, adaptados ao acesso e transporte de pessoas com deficiência"/>
    <s v="53º, nº 3 "/>
    <s v="CISV"/>
    <s v="CT.1"/>
    <x v="0"/>
    <x v="1"/>
    <x v="1"/>
    <x v="80"/>
    <m/>
    <d v="2013-01-01T00:00:00"/>
    <m/>
    <m/>
    <m/>
    <m/>
    <m/>
    <m/>
    <m/>
  </r>
  <r>
    <x v="5"/>
    <s v="DF"/>
    <s v="DF.03.A"/>
    <s v="Isenção"/>
    <s v="Automóveis ligeiros de passageiros que se destinem ao exercício de atividades de aluguer sem condutor quando adaptadas ao acesso e transporte de pessoas com deficiência"/>
    <s v="53º, nº 6"/>
    <s v="CISV"/>
    <s v="CT.1"/>
    <x v="0"/>
    <x v="1"/>
    <x v="1"/>
    <x v="80"/>
    <m/>
    <d v="2017-01-01T00:00:00"/>
    <m/>
    <m/>
    <m/>
    <m/>
    <m/>
    <m/>
    <m/>
  </r>
  <r>
    <x v="5"/>
    <s v="DF"/>
    <s v="DF.03.A"/>
    <s v="Isenção"/>
    <s v="Veículos com lotação igual ou superior a sete lugares adquiridos pelos municípios e freguesias para transporte escolar"/>
    <s v="51º, nº 1 d)"/>
    <s v="CISV"/>
    <s v="CT.1"/>
    <x v="0"/>
    <x v="9"/>
    <x v="9"/>
    <x v="159"/>
    <m/>
    <d v="2007-07-01T00:00:00"/>
    <m/>
    <m/>
    <m/>
    <m/>
    <m/>
    <m/>
    <m/>
  </r>
  <r>
    <x v="5"/>
    <s v="DF"/>
    <s v="DF.3.A"/>
    <s v="Isenção"/>
    <s v="Veículos da propriedade de residentes noutro Estado-membro ou país terceiro, adquirido por via sucessória por um residente em território nacional"/>
    <s v="63º-A"/>
    <s v="CISV"/>
    <s v="CT.1"/>
    <x v="0"/>
    <x v="1"/>
    <x v="1"/>
    <x v="140"/>
    <m/>
    <d v="2018-01-01T00:00:00"/>
    <m/>
    <m/>
    <m/>
    <m/>
    <m/>
    <m/>
    <m/>
  </r>
  <r>
    <x v="5"/>
    <s v="DF"/>
    <s v="DF.3.A.019"/>
    <s v="Isenção"/>
    <s v="Funcionários diplomáticos e consulares portugueses que regressem a Portugal após cessação das funções"/>
    <s v="62º, nº 1"/>
    <s v="CISV"/>
    <s v="CT.1"/>
    <x v="0"/>
    <x v="5"/>
    <x v="5"/>
    <x v="9"/>
    <m/>
    <d v="1993-03-01T00:00:00"/>
    <m/>
    <m/>
    <m/>
    <m/>
    <m/>
    <m/>
    <m/>
  </r>
  <r>
    <x v="5"/>
    <s v="DF"/>
    <s v="DF.3.A.003"/>
    <s v="Redução de taxa"/>
    <s v="Missões diplomáticas e consulares, agências europeias especializadas instaladas em Portugal e seus funcionários - introdução no consumo antes de decorrido o prazo de 4 anos"/>
    <s v="36º, nº 6"/>
    <s v="CISV"/>
    <s v="CT.5"/>
    <x v="1"/>
    <x v="5"/>
    <x v="5"/>
    <x v="9"/>
    <m/>
    <d v="2007-07-01T00:00:00"/>
    <m/>
    <m/>
    <m/>
    <m/>
    <m/>
    <m/>
    <m/>
  </r>
  <r>
    <x v="5"/>
    <s v="DF"/>
    <s v="DF.03.A"/>
    <s v="Isenção"/>
    <s v="Missões diplomáticas e consulares, agências europeias especializadas instaladas em Portugal e seus funcionários - introdução no consumo após o prazo de 4 anos"/>
    <s v="36º, nº 6"/>
    <s v="CISV"/>
    <s v="CT.1"/>
    <x v="0"/>
    <x v="5"/>
    <x v="5"/>
    <x v="9"/>
    <m/>
    <d v="2007-07-01T00:00:00"/>
    <m/>
    <m/>
    <m/>
    <m/>
    <m/>
    <m/>
    <m/>
  </r>
  <r>
    <x v="5"/>
    <s v="DF"/>
    <s v="DF.3.A.006"/>
    <s v="Isenção"/>
    <s v="Veículos declarados perdidos ou abandonados a favor do estado ou adquiridos pela Agência Nacional de Compras Públicas (atual ESPAP - Entidade de Serviços Partilhados da Administração Pública)"/>
    <s v="51º, nº 1 c)"/>
    <s v="CISV"/>
    <s v="CT.1"/>
    <x v="0"/>
    <x v="16"/>
    <x v="16"/>
    <x v="160"/>
    <m/>
    <d v="2007-07-01T00:00:00"/>
    <m/>
    <m/>
    <m/>
    <m/>
    <m/>
    <m/>
    <m/>
  </r>
  <r>
    <x v="6"/>
    <s v="DF"/>
    <s v="DF.3.E.003"/>
    <s v="Isenção"/>
    <s v="Tabaco desnaturado utilizado para fins industriais ou hortícolas "/>
    <s v="102º, nº 1 a)"/>
    <s v="CIEC"/>
    <s v="CT.1"/>
    <x v="0"/>
    <x v="0"/>
    <x v="0"/>
    <x v="161"/>
    <m/>
    <s v="01-08-2010"/>
    <m/>
    <m/>
    <m/>
    <m/>
    <m/>
    <m/>
    <m/>
  </r>
  <r>
    <x v="6"/>
    <s v="DF"/>
    <s v="DF.3.E.004"/>
    <s v="Isenção"/>
    <s v="Tabaco destinado a ensaios"/>
    <s v="102º, nº 1 c)"/>
    <s v="CIEC"/>
    <s v="CT.1"/>
    <x v="0"/>
    <x v="0"/>
    <x v="0"/>
    <x v="2"/>
    <m/>
    <s v="01-08-2010"/>
    <m/>
    <m/>
    <m/>
    <m/>
    <m/>
    <m/>
    <m/>
  </r>
  <r>
    <x v="6"/>
    <s v="DF"/>
    <s v="DF.3.E.004"/>
    <s v="Isenção"/>
    <s v="Tabaco reciclado pelo produtor que seja reciclado e impróprio para consumo humano"/>
    <s v="102º, nº 1 d)"/>
    <s v="CIEC"/>
    <s v="CT.1"/>
    <x v="0"/>
    <x v="0"/>
    <x v="0"/>
    <x v="162"/>
    <m/>
    <s v="01-08-2010"/>
    <m/>
    <m/>
    <m/>
    <m/>
    <m/>
    <m/>
    <m/>
  </r>
  <r>
    <x v="6"/>
    <s v="DF"/>
    <s v="DF.3.E.004"/>
    <s v="Isenção"/>
    <s v="Tabaco para testes científicos e qualidade"/>
    <s v="102º, nº 1 b)"/>
    <s v="CIEC"/>
    <s v="CT.1"/>
    <x v="0"/>
    <x v="0"/>
    <x v="0"/>
    <x v="162"/>
    <m/>
    <s v="01-08-2010"/>
    <m/>
    <m/>
    <m/>
    <m/>
    <m/>
    <m/>
    <m/>
  </r>
  <r>
    <x v="6"/>
    <s v="DF"/>
    <s v="DF.3.E.001"/>
    <s v="Isenção"/>
    <s v="Produtos que se destinem a ser utilizados por organismos internacionais reconhecidos pelo Estado Português e seus membros"/>
    <s v="6º, nº 1 b)"/>
    <s v="CIEC"/>
    <s v="CT.1"/>
    <x v="0"/>
    <x v="5"/>
    <x v="5"/>
    <x v="9"/>
    <m/>
    <s v="01-08-2010"/>
    <m/>
    <m/>
    <m/>
    <m/>
    <m/>
    <m/>
    <m/>
  </r>
  <r>
    <x v="6"/>
    <s v="DF"/>
    <s v="DF.3.E"/>
    <s v="Redução de taxa"/>
    <s v="Cigarros fabricados nas RA dos Açores e da Madeira por pequenos produtores e consumidos na RA dos Açores"/>
    <s v="105º"/>
    <s v="CIEC"/>
    <s v="CT.5"/>
    <x v="1"/>
    <x v="6"/>
    <x v="6"/>
    <x v="10"/>
    <m/>
    <s v="01-08-2010"/>
    <m/>
    <m/>
    <m/>
    <m/>
    <m/>
    <m/>
    <m/>
  </r>
  <r>
    <x v="6"/>
    <s v="DF"/>
    <s v="DF.3.E"/>
    <s v="Redução de taxa"/>
    <s v="Cigarros fabricados nas RA dos Açores e da Madeira por pequenos produtores e consumidos na RA dos Madeira"/>
    <s v="105º-A"/>
    <s v="CIEC"/>
    <s v="CT.5"/>
    <x v="1"/>
    <x v="6"/>
    <x v="6"/>
    <x v="10"/>
    <m/>
    <s v="01-08-2010"/>
    <m/>
    <m/>
    <m/>
    <m/>
    <m/>
    <m/>
    <m/>
  </r>
  <r>
    <x v="6"/>
    <s v="DF"/>
    <s v="DF.3.E.001"/>
    <s v="Isenção"/>
    <s v="Produtos que se destinem a ser utilizados no âmbito das relações diplomáticas e consulares"/>
    <s v="6º, nº 1 a)"/>
    <s v="CIEC"/>
    <s v="CT.1"/>
    <x v="0"/>
    <x v="5"/>
    <x v="5"/>
    <x v="9"/>
    <m/>
    <s v="01-08-2010"/>
    <m/>
    <m/>
    <m/>
    <m/>
    <m/>
    <m/>
    <m/>
  </r>
  <r>
    <x v="6"/>
    <s v="DF"/>
    <s v="DF.3.E.001"/>
    <s v="Isenção"/>
    <s v="Produtos que se destinem a ser utilizados por forças de outros estados que sejam membros da NATO, excluindo os que tenham nacionalidade Portuguesa"/>
    <s v="6º, nº 1 c)"/>
    <s v="CIEC"/>
    <s v="CT.1"/>
    <x v="0"/>
    <x v="5"/>
    <x v="5"/>
    <x v="9"/>
    <m/>
    <s v="01-08-2010"/>
    <m/>
    <m/>
    <m/>
    <m/>
    <m/>
    <m/>
    <m/>
  </r>
  <r>
    <x v="6"/>
    <s v="DF"/>
    <s v="DF.3.E.001"/>
    <s v="Isenção"/>
    <s v="Produtos que se destinem a ser consumidos no âmbito de um acordo concluído com países terceiros ou com organismos internacionais, desde que abranja isenção de IVA"/>
    <s v="6º, nº 1 d)"/>
    <s v="CIEC"/>
    <s v="CT.1"/>
    <x v="0"/>
    <x v="5"/>
    <x v="5"/>
    <x v="9"/>
    <m/>
    <s v="01-08-2010"/>
    <m/>
    <m/>
    <m/>
    <m/>
    <m/>
    <m/>
    <m/>
  </r>
  <r>
    <x v="6"/>
    <s v="Estrutural"/>
    <s v="DF.3.E"/>
    <s v="Isenção"/>
    <s v="Produtos que se destinem a ser expedidos ou exportados"/>
    <s v="6º, nº 1 e)"/>
    <s v="CIEC"/>
    <s v="CT.1"/>
    <x v="0"/>
    <x v="7"/>
    <x v="7"/>
    <x v="11"/>
    <m/>
    <s v="01-08-2010"/>
    <m/>
    <m/>
    <m/>
    <m/>
    <m/>
    <m/>
    <m/>
  </r>
  <r>
    <x v="6"/>
    <s v="Estrutural"/>
    <s v="DF.3.E"/>
    <s v="Isenção"/>
    <s v="Produtos que se destinem a ser consumidos como abastecimento em embarcações ou aviões a partir de portos ou aeroportos nacionais e fora do espaço fiscal português"/>
    <s v="6º, nº 1 f)"/>
    <s v="CIEC"/>
    <s v="CT.1"/>
    <x v="0"/>
    <x v="7"/>
    <x v="7"/>
    <x v="11"/>
    <m/>
    <s v="01-08-2010"/>
    <m/>
    <m/>
    <m/>
    <m/>
    <m/>
    <m/>
    <m/>
  </r>
  <r>
    <x v="6"/>
    <s v="Estrutural"/>
    <s v="DF.3.E.002"/>
    <s v="Isenção"/>
    <s v="Pequenas remessas sem valor comercial e as mercadorias contidas na bagagem pessoal dos viajantes procedentes de Estado não membro da União Europeia"/>
    <s v="6º, nº 7"/>
    <s v="CIEC"/>
    <s v="CT.1"/>
    <x v="0"/>
    <x v="7"/>
    <x v="7"/>
    <x v="11"/>
    <m/>
    <s v="01-08-2010"/>
    <m/>
    <m/>
    <m/>
    <m/>
    <m/>
    <m/>
    <m/>
  </r>
  <r>
    <x v="6"/>
    <s v="Estrutural"/>
    <s v="DF.3.E"/>
    <s v="Isenção"/>
    <s v="Produtos vendidos em lojas francas ou a bordo de um navio ou aeronave desde que sejam transportados na bagagem pessoal de passageiros que viajem para um país terceiro, efetuando um voo ou travessia marítima"/>
    <s v="6º-A, nº 1"/>
    <s v="CIEC"/>
    <s v="CT.1"/>
    <x v="0"/>
    <x v="7"/>
    <x v="7"/>
    <x v="11"/>
    <m/>
    <s v="01-08-2010"/>
    <m/>
    <m/>
    <m/>
    <m/>
    <m/>
    <m/>
    <m/>
  </r>
  <r>
    <x v="7"/>
    <s v="DF"/>
    <s v="DF.2.C.023"/>
    <s v="Redução de taxa"/>
    <s v="Veículos da categoria D, quando autorizados ou licenciados para o transporte de grandes objetos"/>
    <s v="5º, nº 8 a)"/>
    <s v="CIUC"/>
    <s v="CT.5"/>
    <x v="1"/>
    <x v="2"/>
    <x v="2"/>
    <x v="163"/>
    <m/>
    <s v="01-07-2007"/>
    <m/>
    <m/>
    <m/>
    <n v="2.2526614999999999"/>
    <n v="2.8373794999999999"/>
    <n v="3.6424604999999999"/>
    <m/>
  </r>
  <r>
    <x v="7"/>
    <s v="DF"/>
    <s v="DF.2.C.022"/>
    <s v="Isenção"/>
    <s v="Instituições particulares de solidariedade social"/>
    <s v="5º, nº 2 b)"/>
    <s v="CIUC"/>
    <s v="CT.1"/>
    <x v="0"/>
    <x v="1"/>
    <x v="1"/>
    <x v="123"/>
    <m/>
    <s v="01-07-2007"/>
    <m/>
    <m/>
    <m/>
    <n v="0.72225587999999996"/>
    <n v="0.79173596029999449"/>
    <n v="0.44245441000000002"/>
    <m/>
  </r>
  <r>
    <x v="7"/>
    <s v="DF"/>
    <s v="DF.2.C.032"/>
    <s v="Isenção"/>
    <s v="Associações representativas das famílias - benefícios fiscais equiparados às das pessoas coletivas de utilidade publica"/>
    <s v="6º, nº 1 h)"/>
    <s v="Lei 9/97"/>
    <s v="CT.1"/>
    <x v="0"/>
    <x v="1"/>
    <x v="1"/>
    <x v="123"/>
    <m/>
    <s v="01-01-1997"/>
    <m/>
    <m/>
    <m/>
    <s v=""/>
    <s v=""/>
    <s v=""/>
    <m/>
  </r>
  <r>
    <x v="7"/>
    <s v="DF"/>
    <s v="DF.2.C.026"/>
    <s v="Isenção"/>
    <s v="Pessoas coletivas de utilidade publica"/>
    <s v="1º f)"/>
    <s v="Lei 151/99"/>
    <s v="CT.1"/>
    <x v="0"/>
    <x v="1"/>
    <x v="1"/>
    <x v="123"/>
    <m/>
    <s v="01-01-2000"/>
    <m/>
    <m/>
    <m/>
    <s v=""/>
    <s v=""/>
    <s v=""/>
    <m/>
  </r>
  <r>
    <x v="7"/>
    <s v="DF"/>
    <s v="DF.2.C.030"/>
    <s v="Isenção"/>
    <s v="Organizações Não Governamentais do Ambiente (ONGA) - benefícios fiscais equiparados às pessoas coletivas de utilidade publica"/>
    <s v="12º, nº 1"/>
    <s v="Lei 35/98"/>
    <s v="CT.1"/>
    <x v="0"/>
    <x v="1"/>
    <x v="1"/>
    <x v="123"/>
    <m/>
    <s v="01-01-1999"/>
    <m/>
    <m/>
    <m/>
    <s v=""/>
    <s v=""/>
    <s v=""/>
    <m/>
  </r>
  <r>
    <x v="7"/>
    <s v="DF"/>
    <s v="DF.2.C.020"/>
    <s v="Isenção"/>
    <s v="Veículos utilizados pelas equipas de sapadores florestais que integrem o Sistema de Defesa da Floresta contra Incêndios"/>
    <s v="5º, nº 1 i)"/>
    <s v="CIUC"/>
    <s v="CT.1"/>
    <x v="0"/>
    <x v="20"/>
    <x v="20"/>
    <x v="153"/>
    <m/>
    <s v="01-01-2015"/>
    <m/>
    <m/>
    <m/>
    <n v="8.8044000000000002E-4"/>
    <n v="2.9719999999999998E-3"/>
    <n v="4.11467E-3"/>
    <m/>
  </r>
  <r>
    <x v="7"/>
    <s v="DF"/>
    <s v="DF.2.C.006"/>
    <s v="Isenção"/>
    <m/>
    <s v="5º, nº 1 a)"/>
    <s v="CIUC"/>
    <s v="CT.1"/>
    <x v="0"/>
    <x v="20"/>
    <x v="20"/>
    <x v="153"/>
    <m/>
    <s v="01-07-2007"/>
    <m/>
    <m/>
    <m/>
    <n v="1.4530942"/>
    <n v="2.2964045991999997"/>
    <n v="1.70239509"/>
    <m/>
  </r>
  <r>
    <x v="7"/>
    <s v="DF"/>
    <s v="DF.2.C.013/14"/>
    <s v="Isenção"/>
    <s v="Automóveis e motociclos que, tendo mais de 20 anos e constituindo peças de museus públicos, só ocasionalmente sejam objeto de uso   "/>
    <s v="5º, nº 1 c)"/>
    <s v="CIUC"/>
    <s v="CT.1"/>
    <x v="0"/>
    <x v="8"/>
    <x v="8"/>
    <x v="164"/>
    <m/>
    <s v="01-07-2007"/>
    <m/>
    <m/>
    <m/>
    <n v="1.9610430000000002E-2"/>
    <n v="9.1583200950000054E-2"/>
    <n v="0.10559999"/>
    <m/>
  </r>
  <r>
    <x v="7"/>
    <s v="DF"/>
    <s v="DF.2.C.015"/>
    <s v="Isenção"/>
    <m/>
    <s v="5º, nº 1 d)"/>
    <s v="CIUC"/>
    <s v="CT.1"/>
    <x v="0"/>
    <x v="11"/>
    <x v="11"/>
    <x v="165"/>
    <m/>
    <s v="01-07-2007"/>
    <m/>
    <m/>
    <m/>
    <n v="2.434381E-2"/>
    <n v="0.81896540059998657"/>
    <n v="0.84834560999999997"/>
    <m/>
  </r>
  <r>
    <x v="7"/>
    <s v="DF"/>
    <s v="DF.2.C.016"/>
    <s v="Isenção"/>
    <s v="Veículos da categoria B que possuam um nível de emissão de CO2 até 180 g/km e veículos da categoria A, que se destinem ao serviço de aluguer com condutor (letra «T») ou ao transporte em táxi"/>
    <s v="5º, nº 1 e)"/>
    <s v="CIUC"/>
    <s v="CT.1"/>
    <x v="0"/>
    <x v="0"/>
    <x v="0"/>
    <x v="166"/>
    <m/>
    <s v="01-07-2007"/>
    <m/>
    <m/>
    <m/>
    <n v="0.45361814999999994"/>
    <n v="0.94405929309997461"/>
    <n v="1.1123093500000001"/>
    <m/>
  </r>
  <r>
    <x v="7"/>
    <s v="DF"/>
    <s v="DF.2.C.002/3/4"/>
    <s v="Isenção"/>
    <s v="Automóveis e motociclos da propriedade de Estados estrangeiros, missões diplomáticas e consulares, organizações internacionais e agências europeias especializadas, bem como dos respetivos funcionários   "/>
    <s v="5º, nº 1 b)"/>
    <s v="CIUC"/>
    <s v="CT.1"/>
    <x v="0"/>
    <x v="5"/>
    <x v="5"/>
    <x v="9"/>
    <m/>
    <s v="01-07-2007"/>
    <m/>
    <m/>
    <m/>
    <n v="4.1526100000000002E-3"/>
    <n v="6.6559811500000003E-3"/>
    <n v="9.9007900000000013E-3"/>
    <m/>
  </r>
  <r>
    <x v="7"/>
    <s v="DF"/>
    <s v="DF.2.C.025"/>
    <s v="Isenção"/>
    <m/>
    <s v="5º, nº 9"/>
    <s v="CIUC"/>
    <s v="CT.1"/>
    <x v="0"/>
    <x v="5"/>
    <x v="5"/>
    <x v="9"/>
    <m/>
    <s v="01-01-2015"/>
    <m/>
    <m/>
    <m/>
    <s v=""/>
    <s v=""/>
    <s v=""/>
    <m/>
  </r>
  <r>
    <x v="7"/>
    <s v="DF"/>
    <s v="DF.2.C.024"/>
    <s v="Redução de taxa"/>
    <s v="Veículos das categorias C e D que efetuem transporte exclusivamente na área territorial de uma região autónoma"/>
    <s v="5º, nº 8 b)"/>
    <s v="CIUC"/>
    <s v="CT.5"/>
    <x v="1"/>
    <x v="6"/>
    <x v="6"/>
    <x v="10"/>
    <m/>
    <s v="01-07-2007"/>
    <m/>
    <m/>
    <m/>
    <n v="7.0929000000000006E-2"/>
    <n v="0"/>
    <n v="0"/>
    <m/>
  </r>
  <r>
    <x v="7"/>
    <s v="DF"/>
    <s v="DF.2.C.028"/>
    <s v="Isenção"/>
    <s v="Finanças Locais - Deliberação da assembleia municipal"/>
    <s v="12º, nº 2"/>
    <s v="Lei 2/2007"/>
    <s v="CT.1"/>
    <x v="0"/>
    <x v="6"/>
    <x v="6"/>
    <x v="167"/>
    <m/>
    <s v="01-01-2007"/>
    <m/>
    <m/>
    <m/>
    <s v=""/>
    <s v=""/>
    <s v=""/>
    <m/>
  </r>
  <r>
    <x v="7"/>
    <s v="DF"/>
    <s v="DF.2.C.021"/>
    <s v="Isenção"/>
    <s v="Pessoas com deficiência cujo grau de incapacidade seja &gt;= a 60 % em relação a veículos da categoria B que possuam um nível de emissão de CO2 até 180 g/km ou a veículos das categorias A e E."/>
    <s v="5º, nº 2 a)"/>
    <s v="CIUC"/>
    <s v="CT.1"/>
    <x v="0"/>
    <x v="1"/>
    <x v="1"/>
    <x v="168"/>
    <m/>
    <s v="01-07-2007"/>
    <m/>
    <m/>
    <m/>
    <n v="3.3858728800000004"/>
    <n v="4.9080069808491569"/>
    <n v="5.4319247900000001"/>
    <m/>
  </r>
  <r>
    <x v="7"/>
    <s v="DF"/>
    <s v="DF.2.C.018"/>
    <s v="Isenção"/>
    <s v="Veículos considerados abandonados nos termos do Código da Estrada a partir do momento em que sejam aquiridos por ocupação pelo Estado ou pelas autarquias locais, bem como navios considerados abandonados a favor do Estado"/>
    <s v="5º, nº 1 g)"/>
    <s v="CIUC"/>
    <s v="CT.1"/>
    <x v="0"/>
    <x v="16"/>
    <x v="16"/>
    <x v="160"/>
    <m/>
    <s v="01-01-2015"/>
    <m/>
    <m/>
    <m/>
    <n v="2.9599999999999998E-4"/>
    <n v="5.4799999999999998E-4"/>
    <n v="3.9354E-4"/>
    <m/>
  </r>
  <r>
    <x v="7"/>
    <s v="DF"/>
    <s v="DF.2.C.019"/>
    <s v="Isenção"/>
    <s v="Veículos declarados perdidos a favor do Estado"/>
    <s v="5º, nº 1 h)"/>
    <s v="CIUC"/>
    <s v="CT.1"/>
    <x v="0"/>
    <x v="16"/>
    <x v="16"/>
    <x v="160"/>
    <m/>
    <s v="01-01-2015"/>
    <m/>
    <m/>
    <m/>
    <n v="8.4272999999999998E-4"/>
    <n v="1.03018425E-3"/>
    <n v="2.7784299999999997E-3"/>
    <m/>
  </r>
  <r>
    <x v="7"/>
    <s v="DF"/>
    <s v="DF.2.C.017"/>
    <s v="Isenção"/>
    <s v="Veículos apreendidos no ambito de um processo crime, enquanto durar a apreensão"/>
    <s v="5º, nº 1 f)"/>
    <s v="CIUC"/>
    <s v="CT.1"/>
    <x v="0"/>
    <x v="16"/>
    <x v="16"/>
    <x v="169"/>
    <m/>
    <s v="01-01-2015"/>
    <m/>
    <m/>
    <m/>
    <n v="5.6976800000000001E-3"/>
    <n v="1.8055037849999997E-2"/>
    <n v="2.3331359999999999E-2"/>
    <m/>
  </r>
  <r>
    <x v="8"/>
    <s v="DF"/>
    <s v="DF.3.B"/>
    <s v="Isenção"/>
    <s v="Prestações de serviços efetuadas aos respetivos promotores por atores, chefes de orquestra, músicos e outros artistas, desportistas e artistas tauromáquicos"/>
    <s v=" 9º, nº 15"/>
    <s v="CIVA"/>
    <s v="CT.1"/>
    <x v="0"/>
    <x v="8"/>
    <x v="8"/>
    <x v="170"/>
    <m/>
    <s v="01-01-1986"/>
    <m/>
    <m/>
    <m/>
    <m/>
    <m/>
    <m/>
    <m/>
  </r>
  <r>
    <x v="8"/>
    <s v="DF"/>
    <s v="DF.3.B"/>
    <s v="Isenção"/>
    <s v="Transmissão do direito de autor ou direitos conexos e autorização para utilização da obra intelectual ou prestação, definida no Código Direitos de Autor e Direitos Conexos"/>
    <s v=" 9º, nº 16"/>
    <s v="CIVA"/>
    <s v="CT.1"/>
    <x v="0"/>
    <x v="14"/>
    <x v="14"/>
    <x v="171"/>
    <m/>
    <s v="01-01-1986"/>
    <m/>
    <m/>
    <m/>
    <m/>
    <m/>
    <m/>
    <m/>
  </r>
  <r>
    <x v="8"/>
    <s v="DF"/>
    <s v="DF.3.B"/>
    <s v="Isenção"/>
    <s v="Transmissão obra literária, científica, técnica ou artística"/>
    <s v=" 9º, nº 17"/>
    <s v="CIVA"/>
    <s v="CT.1"/>
    <x v="0"/>
    <x v="14"/>
    <x v="14"/>
    <x v="171"/>
    <m/>
    <s v="01-01-1986"/>
    <m/>
    <m/>
    <m/>
    <m/>
    <m/>
    <m/>
    <m/>
  </r>
  <r>
    <x v="8"/>
    <s v="DF"/>
    <s v="DF.3.B"/>
    <s v="Isenção"/>
    <s v="Transmissão de selos de correio ou valores selados"/>
    <s v="9º, nº 24"/>
    <s v="CIVA"/>
    <s v="CT.1"/>
    <x v="0"/>
    <x v="2"/>
    <x v="2"/>
    <x v="172"/>
    <m/>
    <s v="01-01-1986"/>
    <m/>
    <m/>
    <m/>
    <m/>
    <m/>
    <m/>
    <m/>
  </r>
  <r>
    <x v="8"/>
    <s v="DF"/>
    <s v="DF.3.B"/>
    <s v="Isenção"/>
    <s v="Prestações de serviços efetuadas por empresas funerárias e de cremação, e as transmissões de bens acessórios"/>
    <s v=" 9º, nº 26"/>
    <s v="CIVA"/>
    <s v="CT.1"/>
    <x v="0"/>
    <x v="8"/>
    <x v="8"/>
    <x v="173"/>
    <m/>
    <s v="01-01-1986"/>
    <m/>
    <m/>
    <m/>
    <m/>
    <m/>
    <m/>
    <m/>
  </r>
  <r>
    <x v="8"/>
    <s v="DF"/>
    <s v="DF.3.B"/>
    <s v="Isenção"/>
    <s v="Atividade Financeira"/>
    <s v="9º, nº 27"/>
    <s v="CIVA"/>
    <s v="CT.1"/>
    <x v="0"/>
    <x v="2"/>
    <x v="2"/>
    <x v="174"/>
    <m/>
    <s v="01-01-1986"/>
    <m/>
    <m/>
    <m/>
    <m/>
    <m/>
    <m/>
    <m/>
  </r>
  <r>
    <x v="8"/>
    <s v="DF"/>
    <s v="DF.3.B"/>
    <s v="Isenção"/>
    <s v="Seguro e resseguro"/>
    <s v=" 9º, nº 28"/>
    <s v="CIVA"/>
    <s v="CT.1"/>
    <x v="0"/>
    <x v="2"/>
    <x v="2"/>
    <x v="139"/>
    <m/>
    <s v="01-01-1986"/>
    <m/>
    <m/>
    <m/>
    <m/>
    <m/>
    <m/>
    <m/>
  </r>
  <r>
    <x v="8"/>
    <s v="DF"/>
    <s v="DF.3.B"/>
    <s v="Isenção"/>
    <s v="Locação de bens imóveis"/>
    <s v=" 9º, nº 29"/>
    <s v="CIVA"/>
    <s v="CT.1"/>
    <x v="0"/>
    <x v="2"/>
    <x v="2"/>
    <x v="175"/>
    <m/>
    <s v="01-01-1986"/>
    <m/>
    <m/>
    <m/>
    <m/>
    <m/>
    <m/>
    <m/>
  </r>
  <r>
    <x v="8"/>
    <s v="DF"/>
    <s v="DF.3.B"/>
    <s v="Isenção"/>
    <s v="Prestações de serviços efetuadas por cooperativas, que não sendo de produção agrícola, desenvolvam actividade de prestação de serviços aos seus associados agricultores"/>
    <s v=" 9º, nº 34"/>
    <s v="CIVA"/>
    <s v="CT.1"/>
    <x v="0"/>
    <x v="2"/>
    <x v="2"/>
    <x v="176"/>
    <m/>
    <s v="01-01-1986"/>
    <m/>
    <m/>
    <m/>
    <m/>
    <m/>
    <m/>
    <m/>
  </r>
  <r>
    <x v="8"/>
    <s v="DF"/>
    <s v="DF.3.B"/>
    <s v="Isenção"/>
    <s v="Prestações de serviços de cedência de bandas de musica, sessões de teatro e ensino de ballet e de musica levadas a cabo por organismos sem finalidade lucrativa que sejam associações de cultura e recreio"/>
    <s v=" 9º, nº 35"/>
    <s v="CIVA"/>
    <s v="CT.1"/>
    <x v="0"/>
    <x v="8"/>
    <x v="8"/>
    <x v="177"/>
    <m/>
    <s v="01-01-1986"/>
    <m/>
    <m/>
    <m/>
    <m/>
    <m/>
    <m/>
    <m/>
  </r>
  <r>
    <x v="8"/>
    <s v="DF"/>
    <s v="DF.3.B"/>
    <s v="Isenção"/>
    <s v="Serviços de alimentação e bebidas fornecidos pela entidade patronal aos seus empregados"/>
    <s v=" 9º, nº 36"/>
    <s v="CIVA"/>
    <s v="CT.1"/>
    <x v="0"/>
    <x v="2"/>
    <x v="2"/>
    <x v="178"/>
    <m/>
    <s v="01-01-1986"/>
    <m/>
    <m/>
    <m/>
    <m/>
    <m/>
    <m/>
    <m/>
  </r>
  <r>
    <x v="8"/>
    <s v="DF"/>
    <s v="DF.3.B"/>
    <s v="Isenção"/>
    <s v="Atividades das empresas publicas de rádio e televisão que não tenham carácter comercial"/>
    <s v=" 9º, nº 37"/>
    <s v="CIVA"/>
    <s v="CT.1"/>
    <x v="0"/>
    <x v="2"/>
    <x v="2"/>
    <x v="179"/>
    <m/>
    <s v="01-01-1986"/>
    <m/>
    <m/>
    <m/>
    <m/>
    <m/>
    <m/>
    <m/>
  </r>
  <r>
    <x v="8"/>
    <s v="DF"/>
    <s v="DF.3.B.002"/>
    <s v="Isenção"/>
    <s v="Importação de embarcações e dos objetos, incluindo o equipamento de pesca, nelas incorporados"/>
    <s v="13º, nº 1 b)"/>
    <s v="CIVA"/>
    <s v="CT.1"/>
    <x v="0"/>
    <x v="2"/>
    <x v="2"/>
    <x v="121"/>
    <m/>
    <s v="01-01-1986"/>
    <m/>
    <m/>
    <m/>
    <m/>
    <m/>
    <m/>
    <m/>
  </r>
  <r>
    <x v="8"/>
    <s v="DF"/>
    <s v="DF.3.B.003"/>
    <s v="Isenção"/>
    <s v="Importação definitiva das aeronaves e dos objetos nelas incorporados ou que sejam utilizados para a sua exploração"/>
    <s v="13º, nº 1 c)"/>
    <s v="CIVA"/>
    <s v="CT.1"/>
    <x v="0"/>
    <x v="2"/>
    <x v="2"/>
    <x v="180"/>
    <m/>
    <s v="01-01-1986"/>
    <m/>
    <m/>
    <m/>
    <m/>
    <m/>
    <m/>
    <m/>
  </r>
  <r>
    <x v="8"/>
    <s v="DF"/>
    <s v="DF.3.B.010"/>
    <s v="Isenção"/>
    <s v="Importação de triciclos, cadeiras de rodas, automóveis ligeiros de passageiros ou mistos para uso próprio das pessoas com deficiência, de acordo com o CISV"/>
    <s v="13º, nº 1 j)"/>
    <s v="CIVA"/>
    <s v="CT.1"/>
    <x v="0"/>
    <x v="1"/>
    <x v="1"/>
    <x v="80"/>
    <m/>
    <s v="01-01-1986"/>
    <m/>
    <m/>
    <m/>
    <m/>
    <m/>
    <m/>
    <m/>
  </r>
  <r>
    <x v="8"/>
    <s v="DF"/>
    <s v="DF.3.B.012"/>
    <s v="Isenção"/>
    <s v="Importações de bens efetuadas no âmbito de acordos e convénios internacionais"/>
    <s v="13º, nº 2 a)"/>
    <s v="CIVA"/>
    <s v="CT.1"/>
    <x v="0"/>
    <x v="5"/>
    <x v="5"/>
    <x v="9"/>
    <m/>
    <s v="01-01-1986"/>
    <m/>
    <m/>
    <m/>
    <m/>
    <m/>
    <m/>
    <m/>
  </r>
  <r>
    <x v="8"/>
    <s v="DF"/>
    <s v="DF.3.B.013"/>
    <s v="Isenção"/>
    <s v="Importações de bens efetuadas no âmbito das relações diplomáticas e consulares que beneficiem de franquia aduaneira"/>
    <s v="13º, nº 2 b)"/>
    <s v="CIVA"/>
    <s v="CT.1"/>
    <x v="0"/>
    <x v="5"/>
    <x v="5"/>
    <x v="9"/>
    <m/>
    <s v="01-01-1986"/>
    <m/>
    <m/>
    <m/>
    <m/>
    <m/>
    <m/>
    <m/>
  </r>
  <r>
    <x v="8"/>
    <s v="DF"/>
    <s v="DF.3.B.014"/>
    <s v="Isenção"/>
    <s v="Importações de bens efetuadas por organizações internacionais e pelos seus membros "/>
    <s v="13º, nº 2 c)"/>
    <s v="CIVA"/>
    <s v="CT.1"/>
    <x v="0"/>
    <x v="5"/>
    <x v="5"/>
    <x v="9"/>
    <m/>
    <s v="01-01-1986"/>
    <m/>
    <m/>
    <m/>
    <m/>
    <m/>
    <m/>
    <m/>
  </r>
  <r>
    <x v="8"/>
    <s v="DF"/>
    <s v="DF.3.B.015"/>
    <s v="Isenção"/>
    <s v="Importações de bens efetuadas no âmbito da NATO, pelas forças armadas dos outros estados que são parte no referido Tratado"/>
    <s v="13º, nº 2 d)"/>
    <s v="CIVA"/>
    <s v="CT.1"/>
    <x v="0"/>
    <x v="5"/>
    <x v="5"/>
    <x v="9"/>
    <m/>
    <s v="01-01-1986"/>
    <m/>
    <m/>
    <m/>
    <m/>
    <m/>
    <m/>
    <m/>
  </r>
  <r>
    <x v="8"/>
    <s v="DF"/>
    <s v="DF.3.B"/>
    <s v="Isenção"/>
    <s v="Transmissões de bens de abstecimento postos a bordo das embarcações de salvamento, assistência marítima e pesca costeira"/>
    <s v="14º, nº 1 e)"/>
    <s v="CIVA"/>
    <s v="CT.1"/>
    <x v="0"/>
    <x v="2"/>
    <x v="2"/>
    <x v="121"/>
    <m/>
    <s v="01-01-1986"/>
    <m/>
    <m/>
    <m/>
    <m/>
    <m/>
    <m/>
    <m/>
  </r>
  <r>
    <x v="8"/>
    <s v="DF"/>
    <s v="DF.3.B"/>
    <s v="Isenção"/>
    <s v="Transmissões de bens de abastecimento postos a bordo das embarcações de guerra quando deixem o país com destino a um porto situado no estrangeiro"/>
    <s v="14º, nº 1 i)"/>
    <s v="CIVA"/>
    <s v="CT.1"/>
    <x v="0"/>
    <x v="20"/>
    <x v="20"/>
    <x v="154"/>
    <m/>
    <s v="01-01-1986"/>
    <m/>
    <m/>
    <m/>
    <m/>
    <m/>
    <m/>
    <m/>
  </r>
  <r>
    <x v="8"/>
    <s v="DF"/>
    <s v="DF.3.B"/>
    <s v="Isenção"/>
    <s v="Transmissões de bens e prestações de serviços efetuadas no âmbito de relações diplomáticas e consulares"/>
    <s v="14º, nº 1 l)"/>
    <s v="CIVA"/>
    <s v="CT.1"/>
    <x v="0"/>
    <x v="5"/>
    <x v="5"/>
    <x v="9"/>
    <m/>
    <s v="01-01-1986"/>
    <m/>
    <m/>
    <m/>
    <m/>
    <m/>
    <m/>
    <m/>
  </r>
  <r>
    <x v="8"/>
    <s v="DF"/>
    <s v="DF.3.B"/>
    <s v="Isenção"/>
    <s v="Transmissões de bens e prestações de serviços destinadas a organizações internacionais"/>
    <s v="14º, nº 1 m)"/>
    <s v="CIVA"/>
    <s v="CT.1"/>
    <x v="0"/>
    <x v="5"/>
    <x v="5"/>
    <x v="9"/>
    <m/>
    <s v="01-01-1986"/>
    <m/>
    <m/>
    <m/>
    <m/>
    <m/>
    <m/>
    <m/>
  </r>
  <r>
    <x v="8"/>
    <s v="DF"/>
    <s v="DF.3.B"/>
    <s v="Isenção"/>
    <s v="Transmissões de bens e prestações de serviços efetuadas no âmbito da NATO às forças armadas dos outros estados"/>
    <s v="14º, nº 1 n)"/>
    <s v="CIVA"/>
    <s v="CT.1"/>
    <x v="0"/>
    <x v="5"/>
    <x v="5"/>
    <x v="9"/>
    <m/>
    <s v="01-01-1986"/>
    <m/>
    <m/>
    <m/>
    <m/>
    <m/>
    <m/>
    <m/>
  </r>
  <r>
    <x v="8"/>
    <s v="DF"/>
    <s v="DF.3.B"/>
    <s v="Isenção"/>
    <s v="Transmissões de bens para organismos que os exportem para fora da UE no âmbito das suas atividades humanitárias, caritativas ou educativas"/>
    <s v="14º, nº 1 o)"/>
    <s v="CIVA"/>
    <s v="CT.1"/>
    <x v="0"/>
    <x v="5"/>
    <x v="5"/>
    <x v="9"/>
    <m/>
    <s v="01-01-1986"/>
    <m/>
    <m/>
    <m/>
    <m/>
    <m/>
    <m/>
    <m/>
  </r>
  <r>
    <x v="8"/>
    <s v="DF"/>
    <s v="DF.3.B"/>
    <s v="Isenção"/>
    <s v="Transporte de pessoas provenientes ou com destino às Regiões Autónomas e ainda o transporte de pessoas efetuado entre ilhas naquelas regiões"/>
    <s v="14º, nº 1 r)"/>
    <s v="CIVA"/>
    <s v="CT.1"/>
    <x v="0"/>
    <x v="6"/>
    <x v="6"/>
    <x v="181"/>
    <m/>
    <s v="01-01-1986"/>
    <m/>
    <m/>
    <m/>
    <m/>
    <m/>
    <m/>
    <m/>
  </r>
  <r>
    <x v="8"/>
    <s v="DF"/>
    <s v="DF.3.B"/>
    <s v="Isenção"/>
    <s v="Transporte de mercadorias entre as ilhas que compõem as Regiões Autónomas dos Açores e da Madeira, bem como o transporte de mercadorias entre estas regiões e o continente"/>
    <s v="14º, nº 1 t)"/>
    <s v="CIVA"/>
    <s v="CT.1"/>
    <x v="0"/>
    <x v="6"/>
    <x v="6"/>
    <x v="181"/>
    <m/>
    <s v="01-01-1986"/>
    <m/>
    <m/>
    <m/>
    <m/>
    <m/>
    <m/>
    <m/>
  </r>
  <r>
    <x v="8"/>
    <s v="DF"/>
    <s v="DF.3.B"/>
    <s v="Isenção"/>
    <s v="Transmissões de bens e as prestações de serviços destinadas às forças armadas de qualquer outro Estado que seja parte da NATO"/>
    <s v="14º, nº 1 v)"/>
    <s v="CIVA"/>
    <s v="CT.1"/>
    <x v="0"/>
    <x v="5"/>
    <x v="5"/>
    <x v="9"/>
    <m/>
    <s v="01-01-1986"/>
    <m/>
    <m/>
    <m/>
    <m/>
    <m/>
    <m/>
    <m/>
  </r>
  <r>
    <x v="8"/>
    <s v="DF"/>
    <s v="DF.3.B"/>
    <s v="Isenção"/>
    <m/>
    <s v="15º, nº 8"/>
    <s v="CIVA"/>
    <s v="CT.1"/>
    <x v="0"/>
    <x v="3"/>
    <x v="3"/>
    <x v="168"/>
    <m/>
    <s v="01-01-1989"/>
    <m/>
    <m/>
    <m/>
    <m/>
    <m/>
    <m/>
    <m/>
  </r>
  <r>
    <x v="8"/>
    <s v="DF"/>
    <s v="DF.3.B"/>
    <s v="Isenção"/>
    <s v="Transmissões de bens a título gratuito, para posterior distribuição a pessoas carenciadas, efetuadas ao Estado, a IPSS e a ONG sem fins lucrativos"/>
    <s v="15º, nº 10 a)"/>
    <s v="CIVA"/>
    <s v="CT.1"/>
    <x v="0"/>
    <x v="1"/>
    <x v="1"/>
    <x v="123"/>
    <m/>
    <s v="01-01-2013"/>
    <m/>
    <m/>
    <m/>
    <m/>
    <m/>
    <m/>
    <m/>
  </r>
  <r>
    <x v="8"/>
    <s v="DF"/>
    <s v="DF.3.B"/>
    <s v="Isenção"/>
    <s v="Transmissões de livros a título gratuito efetuadas aos departamentos governamentais nas áreas da cultura e da educação, a instituições de caráter cultural e educativo, a centros educativos de reinserção social e a estabelecimentos prisionais"/>
    <s v="15º, nº 10 b)"/>
    <s v="CIVA"/>
    <s v="CT.1"/>
    <x v="0"/>
    <x v="1"/>
    <x v="1"/>
    <x v="123"/>
    <m/>
    <s v="01-01-2013"/>
    <m/>
    <m/>
    <m/>
    <m/>
    <m/>
    <m/>
    <m/>
  </r>
  <r>
    <x v="8"/>
    <s v="DF"/>
    <s v="DF.3.B"/>
    <s v="Isenção"/>
    <s v="Transmissões de bens a título gratuito efetuadas a entidades integradas na Rede Portuguesa de Museus e destinadas a integrar as respetivas coleções"/>
    <s v="15º, nº 10 c)"/>
    <s v="CIVA"/>
    <s v="CT.1"/>
    <x v="0"/>
    <x v="1"/>
    <x v="1"/>
    <x v="123"/>
    <m/>
    <d v="2017-01-01T00:00:00"/>
    <m/>
    <m/>
    <m/>
    <m/>
    <m/>
    <m/>
    <m/>
  </r>
  <r>
    <x v="8"/>
    <s v="DF"/>
    <s v="DF.3.B"/>
    <s v="Isenção"/>
    <s v="Regime especial de isenção"/>
    <s v=" 53.º "/>
    <s v="CIVA"/>
    <s v="CT.1"/>
    <x v="0"/>
    <x v="2"/>
    <x v="2"/>
    <x v="182"/>
    <m/>
    <d v="1986-01-01T00:00:00"/>
    <m/>
    <m/>
    <m/>
    <m/>
    <m/>
    <m/>
    <m/>
  </r>
  <r>
    <x v="8"/>
    <s v="DF"/>
    <s v="DF.3.B.061"/>
    <s v="Isenção"/>
    <s v="Regime forfetário dos produtores agrícolas"/>
    <s v="59º-B"/>
    <s v="CIVA"/>
    <s v="CT.1"/>
    <x v="0"/>
    <x v="2"/>
    <x v="2"/>
    <x v="119"/>
    <m/>
    <d v="2015-01-01T00:00:00"/>
    <m/>
    <m/>
    <m/>
    <n v="0.1"/>
    <n v="1.1000000000000001"/>
    <n v="0.8"/>
    <n v="1.3"/>
  </r>
  <r>
    <x v="8"/>
    <s v="DF"/>
    <s v="DF.3.B"/>
    <s v="Isenção"/>
    <s v="Transmissões de bens e prestações de serviços efetuadas, a título gratuito, pelas entidades a quem sejam concedidos donativos, em benefício direto das pessoas que os atribuam, quando o valor não ultrapasse 5% do donativo recebido"/>
    <s v=" 64.º "/>
    <s v="EBF"/>
    <s v="CT.1"/>
    <x v="0"/>
    <x v="1"/>
    <x v="1"/>
    <x v="183"/>
    <m/>
    <s v="01-07-1989"/>
    <m/>
    <m/>
    <m/>
    <m/>
    <m/>
    <m/>
    <m/>
  </r>
  <r>
    <x v="8"/>
    <s v="DF"/>
    <s v="DF.3.B.026"/>
    <s v="Isenção"/>
    <s v="Representações diplomáticas, consulares e organizações internacionais e respetivo pessoal"/>
    <s v="2º"/>
    <s v="DL 143/86"/>
    <s v="CT.1"/>
    <x v="0"/>
    <x v="5"/>
    <x v="5"/>
    <x v="9"/>
    <m/>
    <s v="01-01-1986"/>
    <m/>
    <m/>
    <m/>
    <n v="9.9"/>
    <n v="10.3"/>
    <n v="9.9"/>
    <n v="12.8"/>
  </r>
  <r>
    <x v="8"/>
    <s v="DF"/>
    <s v="DF.3.B"/>
    <s v="Isenção"/>
    <s v="Organizações Não Governamentais do Ambiente (ONGA) - Nas transmissões de bens e prestações de serviços que efetuem"/>
    <s v="12º, nº 2"/>
    <s v="Lei 35/98"/>
    <s v="CT.1"/>
    <x v="0"/>
    <x v="17"/>
    <x v="17"/>
    <x v="21"/>
    <m/>
    <s v="01-01-1999"/>
    <m/>
    <m/>
    <m/>
    <m/>
    <m/>
    <m/>
    <m/>
  </r>
  <r>
    <x v="8"/>
    <s v="DF"/>
    <s v="DF.3.B.056"/>
    <s v="Isenção"/>
    <s v="Comunidades Religiosas"/>
    <s v="2º, nº 1"/>
    <s v="DL 20/90"/>
    <s v="CT.1"/>
    <x v="0"/>
    <x v="8"/>
    <x v="8"/>
    <x v="184"/>
    <m/>
    <s v="01-01-1991"/>
    <m/>
    <m/>
    <m/>
    <n v="13.7"/>
    <n v="9.6"/>
    <n v="14"/>
    <n v="8.8000000000000007"/>
  </r>
  <r>
    <x v="8"/>
    <s v="DF"/>
    <s v="DF.3.B.060"/>
    <s v="Isenção"/>
    <s v="Partidos Políticos - Aquisição e transmissão de bens e serviços que visem difundir a sua mensagem política através de quaisquer suportes"/>
    <s v="10º, nº 1 g)"/>
    <s v="Lei 19/2003"/>
    <s v="CT.1"/>
    <x v="0"/>
    <x v="2"/>
    <x v="2"/>
    <x v="135"/>
    <m/>
    <d v="2004-01-01T00:00:00"/>
    <m/>
    <m/>
    <m/>
    <n v="0.4"/>
    <n v="0"/>
    <n v="0.4"/>
    <n v="0.1"/>
  </r>
  <r>
    <x v="8"/>
    <s v="DF"/>
    <s v="DF.3.B.060"/>
    <s v="Isenção"/>
    <s v="Partidos Políticos - Transmissão de bens e serviços em iniciativas especiais de angariação de fundos em seu proveito exclusivo"/>
    <s v="10º, nº 1 h)"/>
    <s v="Lei 19/2003"/>
    <s v="CT.1"/>
    <x v="0"/>
    <x v="2"/>
    <x v="2"/>
    <x v="135"/>
    <m/>
    <d v="2004-01-01T00:00:00"/>
    <m/>
    <m/>
    <m/>
    <m/>
    <m/>
    <m/>
    <m/>
  </r>
  <r>
    <x v="8"/>
    <s v="DF"/>
    <s v="DF.3.B.058"/>
    <s v="Isenção"/>
    <s v="Forças armadas e forças e serviços de segurança incluindo as efetuadas com destino a estas, realizadas através da SG do MAI"/>
    <s v="2º, nº 1, a)"/>
    <s v="DL 84/17"/>
    <s v="CT.1"/>
    <x v="0"/>
    <x v="18"/>
    <x v="18"/>
    <x v="154"/>
    <m/>
    <d v="2017-07-01T00:00:00"/>
    <m/>
    <m/>
    <m/>
    <n v="33.6"/>
    <n v="57.8"/>
    <n v="39.5"/>
    <n v="38.5"/>
  </r>
  <r>
    <x v="8"/>
    <s v="DF"/>
    <s v="DF.3.B.059"/>
    <s v="Isenção"/>
    <s v="Associações e corpos de bombeiros"/>
    <s v="2º, nº 1, b)"/>
    <s v="DL 84/17"/>
    <s v="CT.1"/>
    <x v="0"/>
    <x v="20"/>
    <x v="20"/>
    <x v="153"/>
    <m/>
    <d v="2017-07-01T00:00:00"/>
    <m/>
    <m/>
    <m/>
    <n v="3.1"/>
    <n v="3.3"/>
    <n v="4.5999999999999996"/>
    <n v="4.9000000000000004"/>
  </r>
  <r>
    <x v="8"/>
    <s v="DF"/>
    <s v="DF.3.B.057"/>
    <s v="Isenção"/>
    <s v="Instituições Particulares de Solidaridade Social"/>
    <s v="2º, nº 1, c)"/>
    <s v="DL 84/17"/>
    <s v="CT.1"/>
    <x v="0"/>
    <x v="1"/>
    <x v="1"/>
    <x v="123"/>
    <m/>
    <d v="2017-07-01T00:00:00"/>
    <m/>
    <m/>
    <m/>
    <n v="26"/>
    <n v="26.4"/>
    <n v="30.4"/>
    <n v="16"/>
  </r>
  <r>
    <x v="8"/>
    <s v="Estrutural"/>
    <s v="DF.3.B"/>
    <s v="Isenção"/>
    <s v="Prestações de serviços efetuadas no exercício das profissões de médico, odontologista, parteiro, enfermeiro e outras profissões paramédicas"/>
    <s v="9º, nº 1"/>
    <s v="CIVA"/>
    <s v="CT.1"/>
    <x v="0"/>
    <x v="3"/>
    <x v="3"/>
    <x v="11"/>
    <m/>
    <s v="01-01-1986"/>
    <m/>
    <m/>
    <m/>
    <m/>
    <m/>
    <m/>
    <m/>
  </r>
  <r>
    <x v="8"/>
    <s v="Estrutural"/>
    <s v="DF.3.B"/>
    <s v="Isenção"/>
    <s v="Prestações de serviços médicos e sanitários efetuadas por estabelecimentos hospitalares, clínicas, dispensários e similares"/>
    <s v="9º, nº 2"/>
    <s v="CIVA"/>
    <s v="CT.1"/>
    <x v="0"/>
    <x v="3"/>
    <x v="3"/>
    <x v="11"/>
    <m/>
    <s v="01-01-1986"/>
    <m/>
    <m/>
    <m/>
    <m/>
    <m/>
    <m/>
    <m/>
  </r>
  <r>
    <x v="8"/>
    <s v="Estrutural"/>
    <s v="DF.3.B"/>
    <s v="Isenção"/>
    <s v="Prestações de serviços efetuados no exercício da atividade de protésicos dentários bem como as transmissões de próteses dentárias efetuadas por dentistas e protésicos dentários"/>
    <s v="9º, nº3"/>
    <s v="CIVA"/>
    <s v="CT.1"/>
    <x v="0"/>
    <x v="3"/>
    <x v="3"/>
    <x v="11"/>
    <m/>
    <s v="01-01-1986"/>
    <m/>
    <m/>
    <m/>
    <m/>
    <m/>
    <m/>
    <m/>
  </r>
  <r>
    <x v="8"/>
    <s v="Estrutural"/>
    <s v="DF.3.B"/>
    <s v="Isenção"/>
    <s v="Transmissões de orgãos, sangue e leite humanos"/>
    <s v="9º, nº 4"/>
    <s v="CIVA"/>
    <s v="CT.1"/>
    <x v="0"/>
    <x v="3"/>
    <x v="3"/>
    <x v="11"/>
    <m/>
    <s v="01-01-1986"/>
    <m/>
    <m/>
    <m/>
    <m/>
    <m/>
    <m/>
    <m/>
  </r>
  <r>
    <x v="8"/>
    <s v="Estrutural"/>
    <s v="DF.3.B"/>
    <s v="Isenção"/>
    <s v="Transporte de doentes ou feridos em ambulâncias"/>
    <s v="9º, nº 5"/>
    <s v="CIVA"/>
    <s v="CT.1"/>
    <x v="0"/>
    <x v="3"/>
    <x v="3"/>
    <x v="11"/>
    <m/>
    <s v="01-01-1986"/>
    <m/>
    <m/>
    <m/>
    <m/>
    <m/>
    <m/>
    <m/>
  </r>
  <r>
    <x v="8"/>
    <s v="Estrutural"/>
    <s v="DF.3.B"/>
    <s v="Isenção"/>
    <s v="Transmissão de bens e as prestações de serviços ligadas à segurança e assistência sociais efetuadas pelo sistema de segurança social, incluindo as IPSS"/>
    <s v="9º, nº 6"/>
    <s v="CIVA"/>
    <s v="CT.1"/>
    <x v="0"/>
    <x v="1"/>
    <x v="1"/>
    <x v="11"/>
    <m/>
    <s v="01-01-1986"/>
    <m/>
    <m/>
    <m/>
    <m/>
    <m/>
    <m/>
    <m/>
  </r>
  <r>
    <x v="8"/>
    <s v="Estrutural"/>
    <s v="DF.3.B"/>
    <s v="Isenção"/>
    <m/>
    <s v="9º, nº 7"/>
    <s v="CIVA"/>
    <s v="CT.1"/>
    <x v="0"/>
    <x v="1"/>
    <x v="1"/>
    <x v="11"/>
    <m/>
    <s v="01-01-1986"/>
    <m/>
    <m/>
    <m/>
    <m/>
    <m/>
    <m/>
    <m/>
  </r>
  <r>
    <x v="8"/>
    <s v="Estrutural"/>
    <s v="DF.3.B"/>
    <s v="Isenção"/>
    <s v="Prestações de serviços efetuadas por organismos sem finalidade lucrativa que explorem estabelecimentos destinados à prática de atividades artísticas, desportivas, recreativas e de educação fisica"/>
    <s v="9º, nº 8"/>
    <s v="CIVA"/>
    <s v="CT.1"/>
    <x v="0"/>
    <x v="14"/>
    <x v="14"/>
    <x v="11"/>
    <m/>
    <s v="01-01-1986"/>
    <m/>
    <m/>
    <m/>
    <m/>
    <m/>
    <m/>
    <m/>
  </r>
  <r>
    <x v="8"/>
    <s v="Estrutural"/>
    <s v="DF.3.B"/>
    <s v="Isenção"/>
    <s v="Transmissão de bens e as prestações de serviços que tenham por objeto o ensino"/>
    <s v="9º, nº 9"/>
    <s v="CIVA"/>
    <s v="CT.1"/>
    <x v="0"/>
    <x v="9"/>
    <x v="9"/>
    <x v="11"/>
    <m/>
    <s v="01-01-1986"/>
    <m/>
    <m/>
    <m/>
    <m/>
    <m/>
    <m/>
    <m/>
  </r>
  <r>
    <x v="8"/>
    <s v="Estrutural"/>
    <s v="DF.3.B"/>
    <s v="Isenção"/>
    <s v="Transmissão de bens e as prestações de serviços que tenham por objeto a formação profissional"/>
    <s v="9º, nº 10"/>
    <s v="CIVA"/>
    <s v="CT.1"/>
    <x v="0"/>
    <x v="9"/>
    <x v="9"/>
    <x v="11"/>
    <m/>
    <s v="01-01-1986"/>
    <m/>
    <m/>
    <m/>
    <m/>
    <m/>
    <m/>
    <m/>
  </r>
  <r>
    <x v="8"/>
    <s v="Estrutural"/>
    <s v="DF.3.B"/>
    <s v="Isenção"/>
    <s v="Prestações de serviços que consistam em lições ministradas a título pessoal sobre matérias do ensino escolar ou superior"/>
    <s v="9º, nº 11"/>
    <s v="CIVA"/>
    <s v="CT.1"/>
    <x v="0"/>
    <x v="7"/>
    <x v="7"/>
    <x v="11"/>
    <m/>
    <s v="01-01-1986"/>
    <m/>
    <m/>
    <m/>
    <m/>
    <m/>
    <m/>
    <m/>
  </r>
  <r>
    <x v="8"/>
    <s v="Estrutural"/>
    <s v="DF.3.B"/>
    <s v="Isenção"/>
    <s v="Transmissão de bens e as prestações de serviços que tenham por objeto livros, musica, discos, bandas magnéticas e outros suportes de cultura, efetuados por organismos sem finalidade lucrativa"/>
    <s v="9º, nº 12"/>
    <s v="CIVA"/>
    <s v="CT.1"/>
    <x v="0"/>
    <x v="7"/>
    <x v="7"/>
    <x v="11"/>
    <m/>
    <s v="01-01-1986"/>
    <m/>
    <m/>
    <m/>
    <m/>
    <m/>
    <m/>
    <m/>
  </r>
  <r>
    <x v="8"/>
    <s v="Estrutural"/>
    <s v="DF.3.B"/>
    <s v="Isenção"/>
    <s v="Transmissão de bens e as prestações de serviços que tenham por objeto a visita a bibliotecas, museus, monumentos, parques, pertencentes ao estado, organismos sem finalidade lucrativa"/>
    <s v="9º, nº 13"/>
    <s v="CIVA"/>
    <s v="CT.1"/>
    <x v="0"/>
    <x v="7"/>
    <x v="7"/>
    <x v="11"/>
    <m/>
    <s v="01-01-1986"/>
    <m/>
    <m/>
    <m/>
    <m/>
    <m/>
    <m/>
    <m/>
  </r>
  <r>
    <x v="8"/>
    <s v="Estrutural"/>
    <s v="DF.3.B"/>
    <s v="Isenção"/>
    <s v="Transmissão de bens e as prestações de serviços efetuadas por pessoas de direito publico e sem finalidade lucrativa, relativas a congressos, colóquios, conferências, seminários, cursos de natureza científica, cultural, educativa ou técnica"/>
    <s v="9º, nº 14"/>
    <s v="CIVA"/>
    <s v="CT.1"/>
    <x v="0"/>
    <x v="7"/>
    <x v="7"/>
    <x v="11"/>
    <m/>
    <s v="01-01-1986"/>
    <m/>
    <m/>
    <m/>
    <m/>
    <m/>
    <m/>
    <m/>
  </r>
  <r>
    <x v="8"/>
    <s v="Estrutural"/>
    <s v="DF.3.B"/>
    <s v="Isenção"/>
    <s v="Cedência de pessoal por instituições religiosas ou filosóficas"/>
    <s v=" 9º, nº 18"/>
    <s v="CIVA"/>
    <s v="CT.1"/>
    <x v="0"/>
    <x v="7"/>
    <x v="7"/>
    <x v="11"/>
    <m/>
    <s v="01-01-1986"/>
    <m/>
    <m/>
    <m/>
    <m/>
    <m/>
    <m/>
    <m/>
  </r>
  <r>
    <x v="8"/>
    <s v="Estrutural"/>
    <s v="DF.3.B"/>
    <s v="Isenção"/>
    <s v="Transmissão de bens e prestações de serviços efetuadas no interesse coletivo dos seus associados por organismos sem finalidade lucrativa que prossigam objetivos de natureza política, sindical, religiosa, recreativa, desportiva, cultural ou civica"/>
    <s v=" 9º, nº 19"/>
    <s v="CIVA"/>
    <s v="CT.1"/>
    <x v="0"/>
    <x v="7"/>
    <x v="7"/>
    <x v="11"/>
    <m/>
    <s v="01-01-1986"/>
    <m/>
    <m/>
    <m/>
    <m/>
    <m/>
    <m/>
    <m/>
  </r>
  <r>
    <x v="8"/>
    <s v="Estrutural"/>
    <s v="DF.3.B"/>
    <s v="Isenção"/>
    <s v="Transmissões de bens e prestações de serviços efetuadas por entidades cujas atividades habituais se encontrem isentas, aquando de manifestações ocasionais destinadas à angariação de fundos em seu proveito exclusivo"/>
    <s v=" 9º, nº 20"/>
    <s v="CIVA"/>
    <s v="CT.1"/>
    <x v="0"/>
    <x v="7"/>
    <x v="7"/>
    <x v="11"/>
    <m/>
    <s v="01-01-1986"/>
    <m/>
    <m/>
    <m/>
    <m/>
    <m/>
    <m/>
    <m/>
  </r>
  <r>
    <x v="8"/>
    <s v="Estrutural"/>
    <s v="DF.3.B"/>
    <s v="Isenção"/>
    <s v="Prestações de serviços fornecidas aos seus membros por grupos autónomos de pessoas que exerçam uma atividade isenta"/>
    <s v=" 9º, nº 21"/>
    <s v="CIVA"/>
    <s v="CT.1"/>
    <x v="0"/>
    <x v="7"/>
    <x v="7"/>
    <x v="11"/>
    <m/>
    <s v="01-01-1986"/>
    <m/>
    <m/>
    <m/>
    <m/>
    <m/>
    <m/>
    <m/>
  </r>
  <r>
    <x v="8"/>
    <s v="Estrutural"/>
    <s v="DF.3.B"/>
    <s v="Isenção"/>
    <s v="Transmissões de bens e as prestações de serviços efetuadas pelos serviços públicos postais"/>
    <s v=" 9º, nº 23"/>
    <s v="CIVA"/>
    <s v="CT.1"/>
    <x v="0"/>
    <x v="7"/>
    <x v="7"/>
    <x v="11"/>
    <m/>
    <s v="01-01-1986"/>
    <m/>
    <m/>
    <m/>
    <m/>
    <m/>
    <m/>
    <m/>
  </r>
  <r>
    <x v="8"/>
    <s v="Estrutural"/>
    <s v="DF.3.B"/>
    <s v="Isenção"/>
    <s v="Importação de bens de abastecimento que sejam consumidos ou se encontrem a bordo das embarcações que efetuem navegação marítima internacional ou de aviões que efetuem navegação aérea internacional"/>
    <s v="13º, nº 1 d)"/>
    <s v="CIVA"/>
    <s v="CT.1"/>
    <x v="0"/>
    <x v="7"/>
    <x v="7"/>
    <x v="11"/>
    <m/>
    <s v="01-01-1986"/>
    <m/>
    <m/>
    <m/>
    <m/>
    <m/>
    <m/>
    <m/>
  </r>
  <r>
    <x v="8"/>
    <s v="Estrutural"/>
    <s v="DF.3.B"/>
    <s v="Isenção"/>
    <s v="Importações efetuadas por armadores de navios do produto da pesca resultante das capturas por ele efetuadas que não tenha sido objeto de operações de transformação"/>
    <s v="13º, nº 1 e)"/>
    <s v="CIVA"/>
    <s v="CT.1"/>
    <x v="0"/>
    <x v="7"/>
    <x v="7"/>
    <x v="11"/>
    <m/>
    <s v="01-01-1986"/>
    <m/>
    <m/>
    <m/>
    <m/>
    <m/>
    <m/>
    <m/>
  </r>
  <r>
    <x v="8"/>
    <s v="Estrutural"/>
    <s v="DF.3.B"/>
    <s v="Isenção"/>
    <s v="Prestações de serviços conexas com a importação cujo valor esteja incluído no valor tributável das importações de bens a que se refiram"/>
    <s v="13º, nº 1 f)"/>
    <s v="CIVA"/>
    <s v="CT.1"/>
    <x v="0"/>
    <x v="7"/>
    <x v="7"/>
    <x v="11"/>
    <m/>
    <s v="01-01-1986"/>
    <m/>
    <m/>
    <m/>
    <m/>
    <m/>
    <m/>
    <m/>
  </r>
  <r>
    <x v="8"/>
    <s v="Estrutural"/>
    <s v="DF.3.B.007"/>
    <s v="Isenção"/>
    <s v="A reimportação de bens no estado em que foram exportados, por parte de quem os exportou, e que beneficiem de franquia aduaneira"/>
    <s v="13º, nº 1 g)"/>
    <s v="CIVA"/>
    <s v="CT.1"/>
    <x v="0"/>
    <x v="7"/>
    <x v="7"/>
    <x v="11"/>
    <m/>
    <s v="01-01-1986"/>
    <m/>
    <m/>
    <m/>
    <m/>
    <m/>
    <m/>
    <m/>
  </r>
  <r>
    <x v="8"/>
    <s v="Estrutural"/>
    <s v="DF.3.B.008"/>
    <s v="Isenção"/>
    <s v="Importações de ouro efetuadas pelo Banco de Portugal"/>
    <s v="13º, nº 1 h)"/>
    <s v="CIVA"/>
    <s v="CT.1"/>
    <x v="0"/>
    <x v="7"/>
    <x v="7"/>
    <x v="11"/>
    <m/>
    <s v="01-01-1986"/>
    <m/>
    <m/>
    <m/>
    <m/>
    <m/>
    <m/>
    <m/>
  </r>
  <r>
    <x v="8"/>
    <s v="Estrutural"/>
    <s v="DF.3.B.009"/>
    <s v="Isenção"/>
    <s v="Importações de gás, eletricidade e de calor ou de frio"/>
    <s v="13º, nº 1 i)"/>
    <s v="CIVA"/>
    <s v="CT.1"/>
    <x v="0"/>
    <x v="7"/>
    <x v="7"/>
    <x v="11"/>
    <m/>
    <s v="01-01-1986"/>
    <m/>
    <m/>
    <m/>
    <m/>
    <m/>
    <m/>
    <m/>
  </r>
  <r>
    <x v="8"/>
    <s v="Estrutural"/>
    <s v="DF.3.B"/>
    <s v="Isenção"/>
    <s v="Transmissões de bens de abastecimento postos a bordo das embarcações afetas à navegação marítima em alto mar e que assegurem o transporte remunerado de passageiros ou o exercício de uma atividade comercial, industrial ou de pesca"/>
    <s v="14º, nº 1 d)"/>
    <s v="CIVA"/>
    <s v="CT.1"/>
    <x v="0"/>
    <x v="7"/>
    <x v="7"/>
    <x v="11"/>
    <m/>
    <s v="01-01-1986"/>
    <m/>
    <m/>
    <m/>
    <m/>
    <m/>
    <m/>
    <m/>
  </r>
  <r>
    <x v="8"/>
    <s v="Estrutural"/>
    <s v="DF.3.B"/>
    <s v="Isenção"/>
    <s v="Transmissões e outras operações sobre embarcações incluindo objetos nele incorporados ou que sejam utilizados para a sua exploração"/>
    <s v="14º, nº 1 f)"/>
    <s v="CIVA"/>
    <s v="CT.1"/>
    <x v="0"/>
    <x v="7"/>
    <x v="7"/>
    <x v="11"/>
    <m/>
    <s v="01-01-1986"/>
    <m/>
    <m/>
    <m/>
    <m/>
    <m/>
    <m/>
    <m/>
  </r>
  <r>
    <x v="8"/>
    <s v="Estrutural"/>
    <s v="DF.3.B"/>
    <s v="Isenção"/>
    <s v="Transmissões e outras operações sobre aeronaves utilizadas pelas companhias de navegação aérea que se dediquem principalmente ao tráfego internacional, incluindo objetos nele incorporados ou que sejam utilizados para a sua exploração"/>
    <s v="14º, nº 1 g)"/>
    <s v="CIVA"/>
    <s v="CT.1"/>
    <x v="0"/>
    <x v="7"/>
    <x v="7"/>
    <x v="11"/>
    <m/>
    <s v="01-01-1986"/>
    <m/>
    <m/>
    <m/>
    <m/>
    <m/>
    <m/>
    <m/>
  </r>
  <r>
    <x v="8"/>
    <s v="Estrutural"/>
    <s v="DF.3.B"/>
    <s v="Isenção"/>
    <s v="Transmissões de bens de abastecimento postos a bordo das aeronaves"/>
    <s v="14º, nº 1 h)"/>
    <s v="CIVA"/>
    <s v="CT.1"/>
    <x v="0"/>
    <x v="7"/>
    <x v="7"/>
    <x v="11"/>
    <m/>
    <s v="01-01-1986"/>
    <m/>
    <m/>
    <m/>
    <m/>
    <m/>
    <m/>
    <m/>
  </r>
  <r>
    <x v="8"/>
    <s v="Estrutural"/>
    <s v="DF.3.B"/>
    <s v="Isenção"/>
    <s v="Prestações de serviços efetuadas com vista às necessidades diretas das embarcações e aeronaves referidas nas alíneas f) e g) e da respetiva carga"/>
    <s v="14º, nº 1 j)"/>
    <s v="CIVA"/>
    <s v="CT.1"/>
    <x v="0"/>
    <x v="7"/>
    <x v="7"/>
    <x v="11"/>
    <m/>
    <s v="01-01-1986"/>
    <m/>
    <m/>
    <m/>
    <m/>
    <m/>
    <m/>
    <m/>
  </r>
  <r>
    <x v="8"/>
    <s v="Estrutural"/>
    <s v="DF.3.B"/>
    <s v="Isenção"/>
    <s v="Prestações de serviços, incluindo os transportes e as operações acessórias que estejam relacionadas com o regime de transito comunitário externo, interno, a exportação de bens, a importação temporária e a que se refere o nº 1 do artº 15º"/>
    <s v="14º, nº 1 p)"/>
    <s v="CIVA"/>
    <s v="CT.1"/>
    <x v="0"/>
    <x v="7"/>
    <x v="7"/>
    <x v="11"/>
    <m/>
    <s v="01-01-1986"/>
    <m/>
    <m/>
    <m/>
    <m/>
    <m/>
    <m/>
    <m/>
  </r>
  <r>
    <x v="8"/>
    <s v="Estrutural"/>
    <s v="DF.3.B"/>
    <s v="Isenção"/>
    <s v="Prestações de serviços que se relacionem com a expedição ou transporte de bens destinados a outros Estados membros, quando o adquirente seja sujeito passivo do imposto"/>
    <s v="14º, nº 1 q)"/>
    <s v="CIVA"/>
    <s v="CT.1"/>
    <x v="0"/>
    <x v="7"/>
    <x v="7"/>
    <x v="11"/>
    <m/>
    <s v="01-01-1986"/>
    <m/>
    <m/>
    <m/>
    <m/>
    <m/>
    <m/>
    <m/>
  </r>
  <r>
    <x v="8"/>
    <s v="Estrutural"/>
    <s v="DF.3.B"/>
    <s v="Isenção"/>
    <s v="Transporte de pessoas provenientes ou com destino ao estrangeiro"/>
    <s v="14º, nº 1 r)"/>
    <s v="CIVA"/>
    <s v="CT.1"/>
    <x v="0"/>
    <x v="7"/>
    <x v="7"/>
    <x v="11"/>
    <m/>
    <s v="01-01-1986"/>
    <m/>
    <m/>
    <m/>
    <m/>
    <m/>
    <m/>
    <m/>
  </r>
  <r>
    <x v="8"/>
    <s v="Estrutural"/>
    <s v="DF.3.B"/>
    <s v="Isenção"/>
    <s v="Prestações de serviços realizadas por intermediários que atuam em nome e por conta de outrem, quando intervenham em operações isentas ou realizadas fora da UE"/>
    <s v="14º, nº 1 s)"/>
    <s v="CIVA"/>
    <s v="CT.1"/>
    <x v="0"/>
    <x v="7"/>
    <x v="7"/>
    <x v="11"/>
    <m/>
    <s v="01-01-1986"/>
    <m/>
    <m/>
    <m/>
    <m/>
    <m/>
    <m/>
    <m/>
  </r>
  <r>
    <x v="8"/>
    <s v="Estrutural"/>
    <s v="DF.3.B"/>
    <s v="Isenção"/>
    <s v="Transporte de mercadorias entre as ilhas que compõem as Regiões Autónomas dos Açores e da Madeira e qualquer outro Estado membro, e vice-versa"/>
    <s v="14º, nº 1 t)"/>
    <s v="CIVA"/>
    <s v="CT.1"/>
    <x v="0"/>
    <x v="7"/>
    <x v="7"/>
    <x v="11"/>
    <m/>
    <s v="01-01-1986"/>
    <m/>
    <m/>
    <m/>
    <m/>
    <m/>
    <m/>
    <m/>
  </r>
  <r>
    <x v="8"/>
    <s v="Estrutural"/>
    <s v="DF.3.B"/>
    <s v="Isenção"/>
    <s v="Transmissões para o Banco de Portugal de ouro em barra ou em outras formas não trabalhadas"/>
    <s v="14º, nº 1 u)"/>
    <s v="CIVA"/>
    <s v="CT.1"/>
    <x v="0"/>
    <x v="7"/>
    <x v="7"/>
    <x v="11"/>
    <m/>
    <s v="01-01-1986"/>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Tabela Dinâ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6:B242" firstHeaderRow="1" firstDataRow="1" firstDataCol="1"/>
  <pivotFields count="21">
    <pivotField showAll="0">
      <items count="10">
        <item x="0"/>
        <item x="1"/>
        <item x="2"/>
        <item x="3"/>
        <item x="4"/>
        <item x="5"/>
        <item x="6"/>
        <item x="7"/>
        <item x="8"/>
        <item t="default"/>
      </items>
    </pivotField>
    <pivotField showAll="0"/>
    <pivotField showAll="0"/>
    <pivotField showAll="0"/>
    <pivotField dataField="1" showAll="0"/>
    <pivotField showAll="0"/>
    <pivotField showAll="0"/>
    <pivotField showAll="0"/>
    <pivotField showAll="0"/>
    <pivotField showAll="0">
      <items count="22">
        <item x="16"/>
        <item x="18"/>
        <item x="20"/>
        <item x="13"/>
        <item x="15"/>
        <item x="10"/>
        <item x="12"/>
        <item x="4"/>
        <item x="19"/>
        <item x="6"/>
        <item x="0"/>
        <item x="2"/>
        <item x="11"/>
        <item x="17"/>
        <item x="3"/>
        <item x="8"/>
        <item x="9"/>
        <item x="1"/>
        <item x="5"/>
        <item x="14"/>
        <item x="7"/>
        <item t="default"/>
      </items>
    </pivotField>
    <pivotField showAll="0">
      <items count="22">
        <item x="12"/>
        <item x="0"/>
        <item x="4"/>
        <item x="13"/>
        <item x="2"/>
        <item x="15"/>
        <item x="6"/>
        <item x="10"/>
        <item x="19"/>
        <item x="14"/>
        <item x="18"/>
        <item x="9"/>
        <item x="11"/>
        <item x="1"/>
        <item x="5"/>
        <item x="3"/>
        <item x="20"/>
        <item x="17"/>
        <item x="16"/>
        <item x="8"/>
        <item x="7"/>
        <item t="default"/>
      </items>
    </pivotField>
    <pivotField axis="axisRow" showAll="0">
      <items count="212">
        <item x="135"/>
        <item x="85"/>
        <item x="86"/>
        <item x="88"/>
        <item x="72"/>
        <item x="108"/>
        <item x="107"/>
        <item x="81"/>
        <item x="136"/>
        <item x="153"/>
        <item m="1" x="203"/>
        <item x="117"/>
        <item x="163"/>
        <item x="118"/>
        <item x="0"/>
        <item x="23"/>
        <item x="128"/>
        <item x="18"/>
        <item x="1"/>
        <item x="145"/>
        <item x="2"/>
        <item x="143"/>
        <item x="3"/>
        <item x="148"/>
        <item x="161"/>
        <item x="4"/>
        <item x="149"/>
        <item x="51"/>
        <item x="172"/>
        <item x="48"/>
        <item x="50"/>
        <item x="141"/>
        <item x="182"/>
        <item x="5"/>
        <item x="176"/>
        <item x="184"/>
        <item x="173"/>
        <item x="142"/>
        <item x="12"/>
        <item x="151"/>
        <item x="152"/>
        <item x="154"/>
        <item x="36"/>
        <item x="6"/>
        <item m="1" x="209"/>
        <item m="1" x="185"/>
        <item m="1" x="199"/>
        <item m="1" x="205"/>
        <item m="1" x="190"/>
        <item m="1" x="204"/>
        <item m="1" x="207"/>
        <item m="1" x="201"/>
        <item m="1" x="196"/>
        <item m="1" x="193"/>
        <item m="1" x="188"/>
        <item m="1" x="197"/>
        <item x="9"/>
        <item x="130"/>
        <item x="120"/>
        <item x="183"/>
        <item x="78"/>
        <item x="73"/>
        <item x="115"/>
        <item x="58"/>
        <item x="114"/>
        <item x="75"/>
        <item x="74"/>
        <item x="14"/>
        <item x="29"/>
        <item x="110"/>
        <item x="66"/>
        <item x="42"/>
        <item x="22"/>
        <item x="124"/>
        <item x="119"/>
        <item m="1" x="208"/>
        <item x="32"/>
        <item x="170"/>
        <item x="10"/>
        <item x="56"/>
        <item x="70"/>
        <item x="65"/>
        <item x="171"/>
        <item x="49"/>
        <item x="27"/>
        <item x="25"/>
        <item x="64"/>
        <item x="59"/>
        <item x="7"/>
        <item x="102"/>
        <item x="45"/>
        <item m="1" x="186"/>
        <item x="111"/>
        <item x="30"/>
        <item x="79"/>
        <item x="82"/>
        <item x="103"/>
        <item x="105"/>
        <item m="1" x="198"/>
        <item x="155"/>
        <item x="175"/>
        <item x="164"/>
        <item x="156"/>
        <item x="89"/>
        <item x="90"/>
        <item x="84"/>
        <item x="87"/>
        <item x="92"/>
        <item x="113"/>
        <item x="112"/>
        <item x="98"/>
        <item x="71"/>
        <item m="1" x="187"/>
        <item x="54"/>
        <item x="165"/>
        <item x="37"/>
        <item x="157"/>
        <item m="1" x="192"/>
        <item x="39"/>
        <item x="83"/>
        <item x="134"/>
        <item x="94"/>
        <item x="181"/>
        <item x="95"/>
        <item x="26"/>
        <item x="96"/>
        <item x="28"/>
        <item x="101"/>
        <item x="40"/>
        <item x="104"/>
        <item x="41"/>
        <item x="97"/>
        <item x="38"/>
        <item x="91"/>
        <item x="99"/>
        <item x="52"/>
        <item x="53"/>
        <item x="47"/>
        <item m="1" x="194"/>
        <item x="109"/>
        <item x="179"/>
        <item x="177"/>
        <item x="129"/>
        <item x="159"/>
        <item x="100"/>
        <item x="106"/>
        <item x="77"/>
        <item x="43"/>
        <item x="33"/>
        <item x="19"/>
        <item x="62"/>
        <item x="34"/>
        <item x="63"/>
        <item x="24"/>
        <item x="166"/>
        <item x="158"/>
        <item x="138"/>
        <item m="1" x="206"/>
        <item x="140"/>
        <item x="93"/>
        <item x="68"/>
        <item x="123"/>
        <item x="150"/>
        <item x="146"/>
        <item m="1" x="195"/>
        <item x="8"/>
        <item x="178"/>
        <item x="162"/>
        <item x="35"/>
        <item x="180"/>
        <item x="144"/>
        <item x="116"/>
        <item x="174"/>
        <item x="139"/>
        <item x="167"/>
        <item x="132"/>
        <item x="125"/>
        <item m="1" x="202"/>
        <item x="121"/>
        <item x="127"/>
        <item x="131"/>
        <item x="137"/>
        <item x="133"/>
        <item x="122"/>
        <item x="126"/>
        <item x="17"/>
        <item x="21"/>
        <item m="1" x="189"/>
        <item x="44"/>
        <item x="147"/>
        <item x="168"/>
        <item x="46"/>
        <item m="1" x="200"/>
        <item m="1" x="191"/>
        <item x="80"/>
        <item x="76"/>
        <item x="16"/>
        <item x="67"/>
        <item x="69"/>
        <item x="13"/>
        <item x="160"/>
        <item x="169"/>
        <item x="11"/>
        <item x="15"/>
        <item x="20"/>
        <item m="1" x="210"/>
        <item x="31"/>
        <item x="55"/>
        <item x="57"/>
        <item x="60"/>
        <item x="61"/>
        <item t="default"/>
      </items>
    </pivotField>
    <pivotField showAll="0" defaultSubtotal="0"/>
    <pivotField showAll="0"/>
    <pivotField showAll="0"/>
    <pivotField showAll="0"/>
    <pivotField showAll="0"/>
    <pivotField showAll="0"/>
    <pivotField showAll="0"/>
    <pivotField showAll="0"/>
    <pivotField showAll="0"/>
  </pivotFields>
  <rowFields count="1">
    <field x="11"/>
  </rowFields>
  <rowItems count="186">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56"/>
    </i>
    <i>
      <x v="57"/>
    </i>
    <i>
      <x v="58"/>
    </i>
    <i>
      <x v="59"/>
    </i>
    <i>
      <x v="60"/>
    </i>
    <i>
      <x v="61"/>
    </i>
    <i>
      <x v="62"/>
    </i>
    <i>
      <x v="63"/>
    </i>
    <i>
      <x v="64"/>
    </i>
    <i>
      <x v="65"/>
    </i>
    <i>
      <x v="66"/>
    </i>
    <i>
      <x v="67"/>
    </i>
    <i>
      <x v="68"/>
    </i>
    <i>
      <x v="69"/>
    </i>
    <i>
      <x v="70"/>
    </i>
    <i>
      <x v="71"/>
    </i>
    <i>
      <x v="72"/>
    </i>
    <i>
      <x v="73"/>
    </i>
    <i>
      <x v="74"/>
    </i>
    <i>
      <x v="76"/>
    </i>
    <i>
      <x v="77"/>
    </i>
    <i>
      <x v="78"/>
    </i>
    <i>
      <x v="79"/>
    </i>
    <i>
      <x v="80"/>
    </i>
    <i>
      <x v="81"/>
    </i>
    <i>
      <x v="82"/>
    </i>
    <i>
      <x v="83"/>
    </i>
    <i>
      <x v="84"/>
    </i>
    <i>
      <x v="85"/>
    </i>
    <i>
      <x v="86"/>
    </i>
    <i>
      <x v="87"/>
    </i>
    <i>
      <x v="88"/>
    </i>
    <i>
      <x v="89"/>
    </i>
    <i>
      <x v="90"/>
    </i>
    <i>
      <x v="92"/>
    </i>
    <i>
      <x v="93"/>
    </i>
    <i>
      <x v="94"/>
    </i>
    <i>
      <x v="95"/>
    </i>
    <i>
      <x v="96"/>
    </i>
    <i>
      <x v="97"/>
    </i>
    <i>
      <x v="99"/>
    </i>
    <i>
      <x v="100"/>
    </i>
    <i>
      <x v="101"/>
    </i>
    <i>
      <x v="102"/>
    </i>
    <i>
      <x v="103"/>
    </i>
    <i>
      <x v="104"/>
    </i>
    <i>
      <x v="105"/>
    </i>
    <i>
      <x v="106"/>
    </i>
    <i>
      <x v="107"/>
    </i>
    <i>
      <x v="108"/>
    </i>
    <i>
      <x v="109"/>
    </i>
    <i>
      <x v="110"/>
    </i>
    <i>
      <x v="111"/>
    </i>
    <i>
      <x v="113"/>
    </i>
    <i>
      <x v="114"/>
    </i>
    <i>
      <x v="115"/>
    </i>
    <i>
      <x v="116"/>
    </i>
    <i>
      <x v="118"/>
    </i>
    <i>
      <x v="119"/>
    </i>
    <i>
      <x v="120"/>
    </i>
    <i>
      <x v="121"/>
    </i>
    <i>
      <x v="122"/>
    </i>
    <i>
      <x v="123"/>
    </i>
    <i>
      <x v="124"/>
    </i>
    <i>
      <x v="125"/>
    </i>
    <i>
      <x v="126"/>
    </i>
    <i>
      <x v="127"/>
    </i>
    <i>
      <x v="128"/>
    </i>
    <i>
      <x v="129"/>
    </i>
    <i>
      <x v="130"/>
    </i>
    <i>
      <x v="131"/>
    </i>
    <i>
      <x v="132"/>
    </i>
    <i>
      <x v="133"/>
    </i>
    <i>
      <x v="134"/>
    </i>
    <i>
      <x v="135"/>
    </i>
    <i>
      <x v="136"/>
    </i>
    <i>
      <x v="137"/>
    </i>
    <i>
      <x v="139"/>
    </i>
    <i>
      <x v="140"/>
    </i>
    <i>
      <x v="141"/>
    </i>
    <i>
      <x v="142"/>
    </i>
    <i>
      <x v="143"/>
    </i>
    <i>
      <x v="144"/>
    </i>
    <i>
      <x v="145"/>
    </i>
    <i>
      <x v="146"/>
    </i>
    <i>
      <x v="147"/>
    </i>
    <i>
      <x v="148"/>
    </i>
    <i>
      <x v="149"/>
    </i>
    <i>
      <x v="150"/>
    </i>
    <i>
      <x v="151"/>
    </i>
    <i>
      <x v="152"/>
    </i>
    <i>
      <x v="153"/>
    </i>
    <i>
      <x v="154"/>
    </i>
    <i>
      <x v="155"/>
    </i>
    <i>
      <x v="156"/>
    </i>
    <i>
      <x v="158"/>
    </i>
    <i>
      <x v="159"/>
    </i>
    <i>
      <x v="160"/>
    </i>
    <i>
      <x v="161"/>
    </i>
    <i>
      <x v="162"/>
    </i>
    <i>
      <x v="163"/>
    </i>
    <i>
      <x v="165"/>
    </i>
    <i>
      <x v="166"/>
    </i>
    <i>
      <x v="167"/>
    </i>
    <i>
      <x v="168"/>
    </i>
    <i>
      <x v="169"/>
    </i>
    <i>
      <x v="170"/>
    </i>
    <i>
      <x v="171"/>
    </i>
    <i>
      <x v="172"/>
    </i>
    <i>
      <x v="173"/>
    </i>
    <i>
      <x v="174"/>
    </i>
    <i>
      <x v="175"/>
    </i>
    <i>
      <x v="176"/>
    </i>
    <i>
      <x v="178"/>
    </i>
    <i>
      <x v="179"/>
    </i>
    <i>
      <x v="180"/>
    </i>
    <i>
      <x v="181"/>
    </i>
    <i>
      <x v="182"/>
    </i>
    <i>
      <x v="183"/>
    </i>
    <i>
      <x v="184"/>
    </i>
    <i>
      <x v="185"/>
    </i>
    <i>
      <x v="186"/>
    </i>
    <i>
      <x v="188"/>
    </i>
    <i>
      <x v="189"/>
    </i>
    <i>
      <x v="190"/>
    </i>
    <i>
      <x v="191"/>
    </i>
    <i>
      <x v="194"/>
    </i>
    <i>
      <x v="195"/>
    </i>
    <i>
      <x v="196"/>
    </i>
    <i>
      <x v="197"/>
    </i>
    <i>
      <x v="198"/>
    </i>
    <i>
      <x v="199"/>
    </i>
    <i>
      <x v="200"/>
    </i>
    <i>
      <x v="201"/>
    </i>
    <i>
      <x v="202"/>
    </i>
    <i>
      <x v="203"/>
    </i>
    <i>
      <x v="204"/>
    </i>
    <i>
      <x v="206"/>
    </i>
    <i>
      <x v="207"/>
    </i>
    <i>
      <x v="208"/>
    </i>
    <i>
      <x v="209"/>
    </i>
    <i>
      <x v="210"/>
    </i>
    <i t="grand">
      <x/>
    </i>
  </rowItems>
  <colItems count="1">
    <i/>
  </colItems>
  <dataFields count="1">
    <dataField name="Contagem de Designaçã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ela Dinâ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53" firstHeaderRow="1" firstDataRow="1" firstDataCol="1"/>
  <pivotFields count="21">
    <pivotField showAll="0">
      <items count="10">
        <item x="0"/>
        <item x="1"/>
        <item x="2"/>
        <item x="3"/>
        <item x="4"/>
        <item x="5"/>
        <item x="6"/>
        <item x="7"/>
        <item x="8"/>
        <item t="default"/>
      </items>
    </pivotField>
    <pivotField showAll="0"/>
    <pivotField showAll="0"/>
    <pivotField showAll="0"/>
    <pivotField dataField="1" showAll="0"/>
    <pivotField showAll="0"/>
    <pivotField showAll="0"/>
    <pivotField showAll="0"/>
    <pivotField showAll="0"/>
    <pivotField showAll="0"/>
    <pivotField axis="axisRow" showAll="0">
      <items count="22">
        <item x="12"/>
        <item x="0"/>
        <item x="4"/>
        <item x="13"/>
        <item x="2"/>
        <item x="15"/>
        <item x="6"/>
        <item x="10"/>
        <item x="19"/>
        <item x="14"/>
        <item x="18"/>
        <item x="9"/>
        <item x="11"/>
        <item x="1"/>
        <item x="5"/>
        <item x="3"/>
        <item x="20"/>
        <item x="17"/>
        <item x="16"/>
        <item x="8"/>
        <item x="7"/>
        <item t="default"/>
      </items>
    </pivotField>
    <pivotField showAll="0"/>
    <pivotField showAll="0" defaultSubtotal="0"/>
    <pivotField showAll="0"/>
    <pivotField showAll="0"/>
    <pivotField showAll="0"/>
    <pivotField showAll="0"/>
    <pivotField showAll="0"/>
    <pivotField showAll="0"/>
    <pivotField showAll="0"/>
    <pivotField showAll="0"/>
  </pivotFields>
  <rowFields count="1">
    <field x="1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ntagem de Designaçã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a Dinâ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3" firstHeaderRow="1" firstDataRow="1" firstDataCol="1"/>
  <pivotFields count="21">
    <pivotField axis="axisRow" showAll="0">
      <items count="10">
        <item x="0"/>
        <item x="1"/>
        <item x="2"/>
        <item x="3"/>
        <item x="4"/>
        <item x="5"/>
        <item x="6"/>
        <item x="7"/>
        <item x="8"/>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10">
    <i>
      <x/>
    </i>
    <i>
      <x v="1"/>
    </i>
    <i>
      <x v="2"/>
    </i>
    <i>
      <x v="3"/>
    </i>
    <i>
      <x v="4"/>
    </i>
    <i>
      <x v="5"/>
    </i>
    <i>
      <x v="6"/>
    </i>
    <i>
      <x v="7"/>
    </i>
    <i>
      <x v="8"/>
    </i>
    <i t="grand">
      <x/>
    </i>
  </rowItems>
  <colItems count="1">
    <i/>
  </colItems>
  <dataFields count="1">
    <dataField name="Contagem de Designaçã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ela Dinâ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6:B25" firstHeaderRow="1" firstDataRow="1" firstDataCol="1"/>
  <pivotFields count="21">
    <pivotField showAll="0">
      <items count="10">
        <item x="0"/>
        <item x="1"/>
        <item x="2"/>
        <item x="3"/>
        <item x="4"/>
        <item x="5"/>
        <item x="6"/>
        <item x="7"/>
        <item x="8"/>
        <item t="default"/>
      </items>
    </pivotField>
    <pivotField showAll="0"/>
    <pivotField showAll="0"/>
    <pivotField showAll="0"/>
    <pivotField dataField="1" showAll="0"/>
    <pivotField showAll="0"/>
    <pivotField showAll="0"/>
    <pivotField showAll="0"/>
    <pivotField axis="axisRow" showAll="0">
      <items count="12">
        <item x="4"/>
        <item x="2"/>
        <item m="1" x="10"/>
        <item x="6"/>
        <item m="1" x="9"/>
        <item m="1" x="8"/>
        <item x="0"/>
        <item x="1"/>
        <item x="7"/>
        <item x="3"/>
        <item x="5"/>
        <item t="default"/>
      </items>
    </pivotField>
    <pivotField showAll="0"/>
    <pivotField showAll="0"/>
    <pivotField showAll="0"/>
    <pivotField showAll="0" defaultSubtotal="0"/>
    <pivotField showAll="0"/>
    <pivotField showAll="0"/>
    <pivotField showAll="0"/>
    <pivotField showAll="0"/>
    <pivotField showAll="0"/>
    <pivotField showAll="0"/>
    <pivotField showAll="0"/>
    <pivotField showAll="0"/>
  </pivotFields>
  <rowFields count="1">
    <field x="8"/>
  </rowFields>
  <rowItems count="9">
    <i>
      <x/>
    </i>
    <i>
      <x v="1"/>
    </i>
    <i>
      <x v="3"/>
    </i>
    <i>
      <x v="6"/>
    </i>
    <i>
      <x v="7"/>
    </i>
    <i>
      <x v="8"/>
    </i>
    <i>
      <x v="9"/>
    </i>
    <i>
      <x v="10"/>
    </i>
    <i t="grand">
      <x/>
    </i>
  </rowItems>
  <colItems count="1">
    <i/>
  </colItems>
  <dataFields count="1">
    <dataField name="Contagem de Designaçã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Imposto" xr10:uid="{00000000-0013-0000-FFFF-FFFF01000000}" sourceName="Imposto">
  <pivotTables>
    <pivotTable tabId="5" name="Tabela Dinâmica2"/>
    <pivotTable tabId="5" name="Tabela Dinâmica3"/>
    <pivotTable tabId="5" name="Tabela Dinâmica4"/>
  </pivotTables>
  <data>
    <tabular pivotCacheId="77752875">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Código2" xr10:uid="{00000000-0013-0000-FFFF-FFFF02000000}" sourceName="Código2">
  <pivotTables>
    <pivotTable tabId="5" name="Tabela Dinâmica4"/>
  </pivotTables>
  <data>
    <tabular pivotCacheId="77752875">
      <items count="21">
        <i x="16" s="1"/>
        <i x="18" s="1"/>
        <i x="20" s="1"/>
        <i x="13" s="1"/>
        <i x="15" s="1"/>
        <i x="10" s="1"/>
        <i x="12" s="1"/>
        <i x="4" s="1"/>
        <i x="19" s="1"/>
        <i x="6" s="1"/>
        <i x="0" s="1"/>
        <i x="2" s="1"/>
        <i x="11" s="1"/>
        <i x="17" s="1"/>
        <i x="3" s="1"/>
        <i x="8" s="1"/>
        <i x="9" s="1"/>
        <i x="1" s="1"/>
        <i x="5" s="1"/>
        <i x="14"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unção" xr10:uid="{00000000-0013-0000-FFFF-FFFF03000000}" sourceName="Função ">
  <pivotTables>
    <pivotTable tabId="5" name="Tabela Dinâmica4"/>
  </pivotTables>
  <data>
    <tabular pivotCacheId="77752875">
      <items count="21">
        <i x="12" s="1"/>
        <i x="0" s="1"/>
        <i x="4" s="1"/>
        <i x="13" s="1"/>
        <i x="2" s="1"/>
        <i x="15" s="1"/>
        <i x="6" s="1"/>
        <i x="10" s="1"/>
        <i x="19" s="1"/>
        <i x="14" s="1"/>
        <i x="18" s="1"/>
        <i x="9" s="1"/>
        <i x="11" s="1"/>
        <i x="1" s="1"/>
        <i x="5" s="1"/>
        <i x="3" s="1"/>
        <i x="20" s="1"/>
        <i x="17" s="1"/>
        <i x="16"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mposto" xr10:uid="{00000000-0014-0000-FFFF-FFFF01000000}" cache="SegmentaçãoDeDados_Imposto" caption="Imposto" startItem="1" rowHeight="241300"/>
  <slicer name="Imposto 1" xr10:uid="{00000000-0014-0000-FFFF-FFFF02000000}" cache="SegmentaçãoDeDados_Imposto" caption="Imposto" rowHeight="241300"/>
  <slicer name="Código2" xr10:uid="{00000000-0014-0000-FFFF-FFFF03000000}" cache="SegmentaçãoDeDados_Código2" caption="Código2" rowHeight="241300"/>
  <slicer name="Função " xr10:uid="{00000000-0014-0000-FFFF-FFFF04000000}" cache="SegmentaçãoDeDados_Função" caption="Função "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FFB0419-153D-418D-958B-665C313B268A}" name="Tabela3" displayName="Tabela3" ref="A3:U545" totalsRowShown="0" headerRowDxfId="0" tableBorderDxfId="22">
  <autoFilter ref="A3:U545" xr:uid="{391A78F0-BCBD-43CC-8E0A-693B1E2DB7E7}"/>
  <tableColumns count="21">
    <tableColumn id="1" xr3:uid="{4CFE37FC-6A2C-40E1-9B3B-FA3D731E574F}" name="Imposto" dataDxfId="21"/>
    <tableColumn id="2" xr3:uid="{14D38CAB-389F-425E-AD91-45BFB58AC9CD}" name="Natureza" dataDxfId="20"/>
    <tableColumn id="3" xr3:uid="{EEF50219-0298-4012-A3EA-243DF103D2FC}" name="Identificador fiscal" dataDxfId="19"/>
    <tableColumn id="4" xr3:uid="{4BD639B6-43BC-46C7-8623-04ABD73FB54D}" name="Desagravamento legal" dataDxfId="18"/>
    <tableColumn id="5" xr3:uid="{90B63636-7C8F-4D1C-B7DE-8A41E3CF4A96}" name="Designação" dataDxfId="17"/>
    <tableColumn id="6" xr3:uid="{D756208B-4DB4-4B73-8695-581AE3A6D5C0}" name="Artº" dataDxfId="16"/>
    <tableColumn id="7" xr3:uid="{5CEA5D8C-E4B9-4A70-B117-6ABC1CE4EE4C}" name="Diploma" dataDxfId="15"/>
    <tableColumn id="8" xr3:uid="{2B4D893B-37E1-45B0-A2FC-AC827E8E9215}" name="Código" dataDxfId="14"/>
    <tableColumn id="9" xr3:uid="{C44F0894-7956-42E3-95ED-D614C00089AC}" name="Descrição" dataDxfId="13"/>
    <tableColumn id="10" xr3:uid="{F778CC2D-4108-41E4-806F-EDD4D9F7251C}" name="Código2" dataDxfId="12"/>
    <tableColumn id="11" xr3:uid="{02A9AC1B-1E33-4734-B190-5E52BC752364}" name="Função " dataDxfId="11"/>
    <tableColumn id="12" xr3:uid="{50DD3459-A987-4662-9105-437C327BE0DC}" name="Descrição3" dataDxfId="10"/>
    <tableColumn id="13" xr3:uid="{675F1673-BE02-4736-B43B-0D3E64280E87}" name="Notas" dataDxfId="9"/>
    <tableColumn id="14" xr3:uid="{5EAEC5C7-EB93-43DD-9A24-831C052D4486}" name="Início" dataDxfId="8"/>
    <tableColumn id="15" xr3:uid="{B5248DBF-EB8D-45D9-9CD7-F713B05A6B6D}" name="Fim" dataDxfId="7"/>
    <tableColumn id="16" xr3:uid="{A2981D2E-A057-4CE2-8534-47DDFB0CE68A}" name="Valor_x000a_(Milhões de Euros) " dataDxfId="6"/>
    <tableColumn id="17" xr3:uid="{4B4CD4A1-9541-4E56-8B2F-D40F788839F8}" name="Valor_x000a_(Milhões de Euros) 4" dataDxfId="5"/>
    <tableColumn id="18" xr3:uid="{43915E65-E16B-4193-A48D-C09BBDCCE89C}" name="Valor_x000a_(Milhões de Euros) 5" dataDxfId="4"/>
    <tableColumn id="19" xr3:uid="{0EEF2E73-02DC-4DEA-8739-3B2D58FDCAB8}" name="Valor_x000a_(Milhões de Euros) 6" dataDxfId="3" dataCellStyle="Normal 2 3 10"/>
    <tableColumn id="20" xr3:uid="{4D9C9EDB-C88D-4280-9A57-0175861B24D6}" name="Valor_x000a_(Milhões de Euros) 7" dataDxfId="2" dataCellStyle="Normal 2 3 10"/>
    <tableColumn id="21" xr3:uid="{30405189-9162-4F87-91A9-4B17E5B8CD46}" name="Valor_x000a_(Milhões de Euros) 8" dataDxfId="1"/>
  </tableColumns>
  <tableStyleInfo name="TableStyleLight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45"/>
  <sheetViews>
    <sheetView topLeftCell="A543" zoomScale="94" zoomScaleNormal="94" zoomScalePageLayoutView="60" workbookViewId="0">
      <selection activeCell="P134" sqref="P134"/>
    </sheetView>
  </sheetViews>
  <sheetFormatPr defaultColWidth="8.81640625" defaultRowHeight="14.5" x14ac:dyDescent="0.35"/>
  <cols>
    <col min="1" max="1" width="8.81640625" style="6"/>
    <col min="2" max="2" width="9.1796875" style="94" customWidth="1"/>
    <col min="3" max="3" width="15.453125" style="94" customWidth="1"/>
    <col min="4" max="4" width="18.453125" style="94" customWidth="1"/>
    <col min="5" max="5" width="42.81640625" style="6" customWidth="1"/>
    <col min="6" max="8" width="8.81640625" style="6"/>
    <col min="9" max="9" width="9.81640625" style="6" customWidth="1"/>
    <col min="10" max="10" width="8.81640625" style="6"/>
    <col min="11" max="11" width="18.453125" style="6" customWidth="1"/>
    <col min="12" max="12" width="13.54296875" style="6" customWidth="1"/>
    <col min="13" max="13" width="7.7265625" style="13" customWidth="1"/>
    <col min="14" max="14" width="10.54296875" style="6" bestFit="1" customWidth="1"/>
    <col min="15" max="15" width="11.453125" style="6" customWidth="1"/>
    <col min="16" max="16" width="9.54296875" style="6" customWidth="1"/>
    <col min="17" max="17" width="11.81640625" style="6" customWidth="1"/>
    <col min="18" max="18" width="10" style="6" customWidth="1"/>
    <col min="19" max="19" width="10.1796875" style="6" customWidth="1"/>
    <col min="20" max="20" width="11.36328125" style="6" customWidth="1"/>
    <col min="21" max="21" width="9.453125" style="6" bestFit="1" customWidth="1"/>
  </cols>
  <sheetData>
    <row r="1" spans="1:21" ht="30" customHeight="1" x14ac:dyDescent="0.35">
      <c r="A1" s="1"/>
      <c r="B1" s="88"/>
      <c r="C1" s="88"/>
      <c r="D1" s="89"/>
      <c r="E1" s="2"/>
      <c r="F1" s="79" t="s">
        <v>0</v>
      </c>
      <c r="G1" s="80"/>
      <c r="H1" s="83" t="s">
        <v>1</v>
      </c>
      <c r="I1" s="80"/>
      <c r="J1" s="84" t="s">
        <v>2</v>
      </c>
      <c r="K1" s="81"/>
      <c r="L1" s="82"/>
      <c r="M1" s="12"/>
      <c r="N1" s="83" t="s">
        <v>3</v>
      </c>
      <c r="O1" s="80"/>
      <c r="P1" s="85" t="s">
        <v>4</v>
      </c>
      <c r="Q1" s="86"/>
      <c r="R1" s="86"/>
      <c r="S1" s="86"/>
      <c r="T1" s="86"/>
      <c r="U1" s="86"/>
    </row>
    <row r="2" spans="1:21" x14ac:dyDescent="0.35">
      <c r="A2" s="1"/>
      <c r="B2" s="88"/>
      <c r="C2" s="88"/>
      <c r="D2" s="89"/>
      <c r="E2" s="2"/>
      <c r="F2" s="81"/>
      <c r="G2" s="82"/>
      <c r="H2" s="84"/>
      <c r="I2" s="82"/>
      <c r="J2" s="84"/>
      <c r="K2" s="81"/>
      <c r="L2" s="82"/>
      <c r="M2" s="15"/>
      <c r="N2" s="84"/>
      <c r="O2" s="82"/>
      <c r="P2" s="14">
        <v>2013</v>
      </c>
      <c r="Q2" s="14">
        <v>2014</v>
      </c>
      <c r="R2" s="11">
        <v>2015</v>
      </c>
      <c r="S2" s="11">
        <v>2016</v>
      </c>
      <c r="T2" s="11">
        <v>2017</v>
      </c>
      <c r="U2" s="11">
        <v>2018</v>
      </c>
    </row>
    <row r="3" spans="1:21" ht="31.5" x14ac:dyDescent="0.35">
      <c r="A3" s="110" t="s">
        <v>5</v>
      </c>
      <c r="B3" s="111" t="s">
        <v>6</v>
      </c>
      <c r="C3" s="111" t="s">
        <v>7</v>
      </c>
      <c r="D3" s="111" t="s">
        <v>8</v>
      </c>
      <c r="E3" s="111" t="s">
        <v>9</v>
      </c>
      <c r="F3" s="70" t="s">
        <v>10</v>
      </c>
      <c r="G3" s="70" t="s">
        <v>11</v>
      </c>
      <c r="H3" s="70" t="s">
        <v>12</v>
      </c>
      <c r="I3" s="70" t="s">
        <v>13</v>
      </c>
      <c r="J3" s="70" t="s">
        <v>1626</v>
      </c>
      <c r="K3" s="70" t="s">
        <v>14</v>
      </c>
      <c r="L3" s="70" t="s">
        <v>1627</v>
      </c>
      <c r="M3" s="70" t="s">
        <v>1614</v>
      </c>
      <c r="N3" s="70" t="s">
        <v>15</v>
      </c>
      <c r="O3" s="70" t="s">
        <v>16</v>
      </c>
      <c r="P3" s="70" t="s">
        <v>17</v>
      </c>
      <c r="Q3" s="70" t="s">
        <v>1628</v>
      </c>
      <c r="R3" s="70" t="s">
        <v>1629</v>
      </c>
      <c r="S3" s="70" t="s">
        <v>1630</v>
      </c>
      <c r="T3" s="70" t="s">
        <v>1631</v>
      </c>
      <c r="U3" s="70" t="s">
        <v>1632</v>
      </c>
    </row>
    <row r="4" spans="1:21" ht="20" x14ac:dyDescent="0.35">
      <c r="A4" s="95" t="s">
        <v>38</v>
      </c>
      <c r="B4" s="18" t="s">
        <v>19</v>
      </c>
      <c r="C4" s="18" t="str">
        <f>"DF.3.D.009"</f>
        <v>DF.3.D.009</v>
      </c>
      <c r="D4" s="18" t="s">
        <v>21</v>
      </c>
      <c r="E4" s="19" t="s">
        <v>39</v>
      </c>
      <c r="F4" s="20" t="s">
        <v>40</v>
      </c>
      <c r="G4" s="20" t="s">
        <v>41</v>
      </c>
      <c r="H4" s="20" t="str">
        <f t="shared" ref="H4:H17" si="0">"CT.1"</f>
        <v>CT.1</v>
      </c>
      <c r="I4" s="20" t="s">
        <v>42</v>
      </c>
      <c r="J4" s="20" t="s">
        <v>43</v>
      </c>
      <c r="K4" s="20" t="s">
        <v>44</v>
      </c>
      <c r="L4" s="20" t="s">
        <v>1439</v>
      </c>
      <c r="M4" s="20"/>
      <c r="N4" s="21" t="str">
        <f>"01-02-2000"</f>
        <v>01-02-2000</v>
      </c>
      <c r="O4" s="21"/>
      <c r="P4" s="22"/>
      <c r="Q4" s="22"/>
      <c r="R4" s="22"/>
      <c r="S4" s="22"/>
      <c r="T4" s="23"/>
      <c r="U4" s="99"/>
    </row>
    <row r="5" spans="1:21" ht="40" x14ac:dyDescent="0.35">
      <c r="A5" s="96" t="s">
        <v>38</v>
      </c>
      <c r="B5" s="90" t="s">
        <v>19</v>
      </c>
      <c r="C5" s="91" t="s">
        <v>69</v>
      </c>
      <c r="D5" s="91" t="s">
        <v>21</v>
      </c>
      <c r="E5" s="25" t="s">
        <v>70</v>
      </c>
      <c r="F5" s="26" t="s">
        <v>71</v>
      </c>
      <c r="G5" s="26" t="s">
        <v>41</v>
      </c>
      <c r="H5" s="26" t="str">
        <f t="shared" si="0"/>
        <v>CT.1</v>
      </c>
      <c r="I5" s="27" t="s">
        <v>42</v>
      </c>
      <c r="J5" s="27" t="str">
        <f>"CF.10"</f>
        <v>CF.10</v>
      </c>
      <c r="K5" s="27" t="s">
        <v>72</v>
      </c>
      <c r="L5" s="27" t="s">
        <v>672</v>
      </c>
      <c r="M5" s="27"/>
      <c r="N5" s="28" t="str">
        <f>"01-02-2017"</f>
        <v>01-02-2017</v>
      </c>
      <c r="O5" s="28"/>
      <c r="P5" s="29"/>
      <c r="Q5" s="28"/>
      <c r="R5" s="29"/>
      <c r="S5" s="29"/>
      <c r="T5" s="29"/>
      <c r="U5" s="38"/>
    </row>
    <row r="6" spans="1:21" ht="30" x14ac:dyDescent="0.35">
      <c r="A6" s="95" t="s">
        <v>38</v>
      </c>
      <c r="B6" s="18" t="s">
        <v>19</v>
      </c>
      <c r="C6" s="18" t="s">
        <v>143</v>
      </c>
      <c r="D6" s="18" t="s">
        <v>21</v>
      </c>
      <c r="E6" s="19" t="s">
        <v>144</v>
      </c>
      <c r="F6" s="20" t="s">
        <v>145</v>
      </c>
      <c r="G6" s="20" t="s">
        <v>41</v>
      </c>
      <c r="H6" s="20" t="str">
        <f t="shared" si="0"/>
        <v>CT.1</v>
      </c>
      <c r="I6" s="20" t="s">
        <v>42</v>
      </c>
      <c r="J6" s="20" t="s">
        <v>43</v>
      </c>
      <c r="K6" s="20" t="s">
        <v>44</v>
      </c>
      <c r="L6" s="20" t="s">
        <v>1440</v>
      </c>
      <c r="M6" s="20"/>
      <c r="N6" s="21" t="str">
        <f t="shared" ref="N6:N15" si="1">"01-02-2000"</f>
        <v>01-02-2000</v>
      </c>
      <c r="O6" s="21"/>
      <c r="P6" s="23"/>
      <c r="Q6" s="21"/>
      <c r="R6" s="23"/>
      <c r="S6" s="23"/>
      <c r="T6" s="23"/>
      <c r="U6" s="40"/>
    </row>
    <row r="7" spans="1:21" ht="40" x14ac:dyDescent="0.35">
      <c r="A7" s="96" t="s">
        <v>38</v>
      </c>
      <c r="B7" s="90" t="s">
        <v>19</v>
      </c>
      <c r="C7" s="91" t="s">
        <v>69</v>
      </c>
      <c r="D7" s="91" t="s">
        <v>21</v>
      </c>
      <c r="E7" s="25" t="s">
        <v>146</v>
      </c>
      <c r="F7" s="26" t="s">
        <v>147</v>
      </c>
      <c r="G7" s="26" t="s">
        <v>41</v>
      </c>
      <c r="H7" s="26" t="str">
        <f t="shared" si="0"/>
        <v>CT.1</v>
      </c>
      <c r="I7" s="27" t="s">
        <v>42</v>
      </c>
      <c r="J7" s="27" t="s">
        <v>43</v>
      </c>
      <c r="K7" s="27" t="s">
        <v>44</v>
      </c>
      <c r="L7" s="27" t="s">
        <v>1241</v>
      </c>
      <c r="M7" s="27"/>
      <c r="N7" s="28" t="str">
        <f t="shared" si="1"/>
        <v>01-02-2000</v>
      </c>
      <c r="O7" s="28"/>
      <c r="P7" s="29"/>
      <c r="Q7" s="28"/>
      <c r="R7" s="29"/>
      <c r="S7" s="29"/>
      <c r="T7" s="29"/>
      <c r="U7" s="38"/>
    </row>
    <row r="8" spans="1:21" ht="40" x14ac:dyDescent="0.35">
      <c r="A8" s="95" t="s">
        <v>38</v>
      </c>
      <c r="B8" s="18" t="s">
        <v>19</v>
      </c>
      <c r="C8" s="18" t="s">
        <v>69</v>
      </c>
      <c r="D8" s="18" t="s">
        <v>21</v>
      </c>
      <c r="E8" s="19" t="s">
        <v>148</v>
      </c>
      <c r="F8" s="20" t="s">
        <v>149</v>
      </c>
      <c r="G8" s="20" t="s">
        <v>41</v>
      </c>
      <c r="H8" s="20" t="str">
        <f t="shared" si="0"/>
        <v>CT.1</v>
      </c>
      <c r="I8" s="20" t="s">
        <v>42</v>
      </c>
      <c r="J8" s="20" t="s">
        <v>43</v>
      </c>
      <c r="K8" s="20" t="s">
        <v>44</v>
      </c>
      <c r="L8" s="20" t="s">
        <v>1241</v>
      </c>
      <c r="M8" s="20"/>
      <c r="N8" s="21" t="str">
        <f t="shared" si="1"/>
        <v>01-02-2000</v>
      </c>
      <c r="O8" s="21"/>
      <c r="P8" s="23"/>
      <c r="Q8" s="21"/>
      <c r="R8" s="23"/>
      <c r="S8" s="23"/>
      <c r="T8" s="23"/>
      <c r="U8" s="40"/>
    </row>
    <row r="9" spans="1:21" ht="40" x14ac:dyDescent="0.35">
      <c r="A9" s="96" t="s">
        <v>38</v>
      </c>
      <c r="B9" s="90" t="s">
        <v>19</v>
      </c>
      <c r="C9" s="91" t="s">
        <v>69</v>
      </c>
      <c r="D9" s="91" t="s">
        <v>21</v>
      </c>
      <c r="E9" s="25" t="s">
        <v>150</v>
      </c>
      <c r="F9" s="26" t="s">
        <v>151</v>
      </c>
      <c r="G9" s="26" t="s">
        <v>41</v>
      </c>
      <c r="H9" s="26" t="str">
        <f t="shared" si="0"/>
        <v>CT.1</v>
      </c>
      <c r="I9" s="27" t="s">
        <v>42</v>
      </c>
      <c r="J9" s="27" t="s">
        <v>43</v>
      </c>
      <c r="K9" s="27" t="s">
        <v>44</v>
      </c>
      <c r="L9" s="27" t="s">
        <v>1241</v>
      </c>
      <c r="M9" s="27"/>
      <c r="N9" s="28" t="str">
        <f t="shared" si="1"/>
        <v>01-02-2000</v>
      </c>
      <c r="O9" s="28"/>
      <c r="P9" s="29"/>
      <c r="Q9" s="28"/>
      <c r="R9" s="29"/>
      <c r="S9" s="29"/>
      <c r="T9" s="29"/>
      <c r="U9" s="38"/>
    </row>
    <row r="10" spans="1:21" ht="30" x14ac:dyDescent="0.35">
      <c r="A10" s="95" t="s">
        <v>38</v>
      </c>
      <c r="B10" s="18" t="s">
        <v>19</v>
      </c>
      <c r="C10" s="18" t="s">
        <v>152</v>
      </c>
      <c r="D10" s="18" t="s">
        <v>21</v>
      </c>
      <c r="E10" s="19" t="s">
        <v>153</v>
      </c>
      <c r="F10" s="20" t="s">
        <v>154</v>
      </c>
      <c r="G10" s="20" t="s">
        <v>41</v>
      </c>
      <c r="H10" s="20" t="str">
        <f t="shared" si="0"/>
        <v>CT.1</v>
      </c>
      <c r="I10" s="20" t="s">
        <v>42</v>
      </c>
      <c r="J10" s="20" t="s">
        <v>43</v>
      </c>
      <c r="K10" s="20" t="s">
        <v>44</v>
      </c>
      <c r="L10" s="20" t="s">
        <v>1440</v>
      </c>
      <c r="M10" s="20"/>
      <c r="N10" s="21" t="str">
        <f t="shared" si="1"/>
        <v>01-02-2000</v>
      </c>
      <c r="O10" s="21"/>
      <c r="P10" s="23"/>
      <c r="Q10" s="21"/>
      <c r="R10" s="23"/>
      <c r="S10" s="23"/>
      <c r="T10" s="23"/>
      <c r="U10" s="40"/>
    </row>
    <row r="11" spans="1:21" ht="30" x14ac:dyDescent="0.35">
      <c r="A11" s="96" t="s">
        <v>38</v>
      </c>
      <c r="B11" s="90" t="s">
        <v>19</v>
      </c>
      <c r="C11" s="91" t="s">
        <v>69</v>
      </c>
      <c r="D11" s="91" t="s">
        <v>21</v>
      </c>
      <c r="E11" s="25" t="s">
        <v>155</v>
      </c>
      <c r="F11" s="26" t="s">
        <v>156</v>
      </c>
      <c r="G11" s="26" t="s">
        <v>41</v>
      </c>
      <c r="H11" s="26" t="str">
        <f t="shared" si="0"/>
        <v>CT.1</v>
      </c>
      <c r="I11" s="27" t="s">
        <v>42</v>
      </c>
      <c r="J11" s="27" t="s">
        <v>43</v>
      </c>
      <c r="K11" s="27" t="s">
        <v>44</v>
      </c>
      <c r="L11" s="27" t="s">
        <v>1440</v>
      </c>
      <c r="M11" s="27"/>
      <c r="N11" s="28" t="str">
        <f t="shared" si="1"/>
        <v>01-02-2000</v>
      </c>
      <c r="O11" s="28"/>
      <c r="P11" s="29"/>
      <c r="Q11" s="28"/>
      <c r="R11" s="29"/>
      <c r="S11" s="29"/>
      <c r="T11" s="29"/>
      <c r="U11" s="38"/>
    </row>
    <row r="12" spans="1:21" ht="30" x14ac:dyDescent="0.35">
      <c r="A12" s="95" t="s">
        <v>38</v>
      </c>
      <c r="B12" s="18" t="s">
        <v>19</v>
      </c>
      <c r="C12" s="18" t="s">
        <v>69</v>
      </c>
      <c r="D12" s="18" t="s">
        <v>21</v>
      </c>
      <c r="E12" s="19" t="s">
        <v>157</v>
      </c>
      <c r="F12" s="20" t="s">
        <v>158</v>
      </c>
      <c r="G12" s="20" t="s">
        <v>41</v>
      </c>
      <c r="H12" s="20" t="str">
        <f t="shared" si="0"/>
        <v>CT.1</v>
      </c>
      <c r="I12" s="20" t="s">
        <v>42</v>
      </c>
      <c r="J12" s="20" t="s">
        <v>43</v>
      </c>
      <c r="K12" s="20" t="s">
        <v>44</v>
      </c>
      <c r="L12" s="20" t="s">
        <v>1440</v>
      </c>
      <c r="M12" s="20"/>
      <c r="N12" s="21" t="str">
        <f t="shared" si="1"/>
        <v>01-02-2000</v>
      </c>
      <c r="O12" s="21"/>
      <c r="P12" s="23"/>
      <c r="Q12" s="21"/>
      <c r="R12" s="23"/>
      <c r="S12" s="23"/>
      <c r="T12" s="23"/>
      <c r="U12" s="40"/>
    </row>
    <row r="13" spans="1:21" ht="40" x14ac:dyDescent="0.35">
      <c r="A13" s="96" t="s">
        <v>38</v>
      </c>
      <c r="B13" s="90" t="s">
        <v>19</v>
      </c>
      <c r="C13" s="91" t="s">
        <v>159</v>
      </c>
      <c r="D13" s="91" t="s">
        <v>21</v>
      </c>
      <c r="E13" s="25" t="s">
        <v>160</v>
      </c>
      <c r="F13" s="26" t="s">
        <v>161</v>
      </c>
      <c r="G13" s="26" t="s">
        <v>41</v>
      </c>
      <c r="H13" s="26" t="str">
        <f t="shared" si="0"/>
        <v>CT.1</v>
      </c>
      <c r="I13" s="27" t="s">
        <v>42</v>
      </c>
      <c r="J13" s="27" t="s">
        <v>43</v>
      </c>
      <c r="K13" s="27" t="s">
        <v>44</v>
      </c>
      <c r="L13" s="27" t="s">
        <v>1241</v>
      </c>
      <c r="M13" s="27"/>
      <c r="N13" s="28" t="str">
        <f t="shared" si="1"/>
        <v>01-02-2000</v>
      </c>
      <c r="O13" s="28"/>
      <c r="P13" s="29"/>
      <c r="Q13" s="28"/>
      <c r="R13" s="29"/>
      <c r="S13" s="29"/>
      <c r="T13" s="29"/>
      <c r="U13" s="38"/>
    </row>
    <row r="14" spans="1:21" ht="30" x14ac:dyDescent="0.35">
      <c r="A14" s="95" t="s">
        <v>38</v>
      </c>
      <c r="B14" s="18" t="s">
        <v>19</v>
      </c>
      <c r="C14" s="18" t="s">
        <v>162</v>
      </c>
      <c r="D14" s="18" t="s">
        <v>21</v>
      </c>
      <c r="E14" s="19" t="s">
        <v>163</v>
      </c>
      <c r="F14" s="20" t="s">
        <v>164</v>
      </c>
      <c r="G14" s="20" t="s">
        <v>41</v>
      </c>
      <c r="H14" s="20" t="str">
        <f t="shared" si="0"/>
        <v>CT.1</v>
      </c>
      <c r="I14" s="20" t="s">
        <v>42</v>
      </c>
      <c r="J14" s="20" t="s">
        <v>43</v>
      </c>
      <c r="K14" s="20" t="s">
        <v>44</v>
      </c>
      <c r="L14" s="20" t="s">
        <v>1440</v>
      </c>
      <c r="M14" s="20"/>
      <c r="N14" s="21" t="str">
        <f t="shared" si="1"/>
        <v>01-02-2000</v>
      </c>
      <c r="O14" s="21"/>
      <c r="P14" s="23"/>
      <c r="Q14" s="21"/>
      <c r="R14" s="23"/>
      <c r="S14" s="23"/>
      <c r="T14" s="23"/>
      <c r="U14" s="40"/>
    </row>
    <row r="15" spans="1:21" ht="30" x14ac:dyDescent="0.35">
      <c r="A15" s="96" t="s">
        <v>38</v>
      </c>
      <c r="B15" s="90" t="s">
        <v>19</v>
      </c>
      <c r="C15" s="91" t="s">
        <v>165</v>
      </c>
      <c r="D15" s="91" t="s">
        <v>21</v>
      </c>
      <c r="E15" s="25" t="s">
        <v>166</v>
      </c>
      <c r="F15" s="26" t="s">
        <v>167</v>
      </c>
      <c r="G15" s="26" t="s">
        <v>41</v>
      </c>
      <c r="H15" s="26" t="str">
        <f t="shared" si="0"/>
        <v>CT.1</v>
      </c>
      <c r="I15" s="27" t="s">
        <v>42</v>
      </c>
      <c r="J15" s="27" t="s">
        <v>43</v>
      </c>
      <c r="K15" s="27" t="s">
        <v>44</v>
      </c>
      <c r="L15" s="27" t="s">
        <v>1440</v>
      </c>
      <c r="M15" s="27"/>
      <c r="N15" s="28" t="str">
        <f t="shared" si="1"/>
        <v>01-02-2000</v>
      </c>
      <c r="O15" s="28"/>
      <c r="P15" s="29"/>
      <c r="Q15" s="28"/>
      <c r="R15" s="29"/>
      <c r="S15" s="29"/>
      <c r="T15" s="29"/>
      <c r="U15" s="38"/>
    </row>
    <row r="16" spans="1:21" ht="30" x14ac:dyDescent="0.35">
      <c r="A16" s="95" t="s">
        <v>38</v>
      </c>
      <c r="B16" s="18" t="s">
        <v>19</v>
      </c>
      <c r="C16" s="18" t="s">
        <v>69</v>
      </c>
      <c r="D16" s="18" t="s">
        <v>21</v>
      </c>
      <c r="E16" s="19" t="s">
        <v>168</v>
      </c>
      <c r="F16" s="20" t="s">
        <v>169</v>
      </c>
      <c r="G16" s="20" t="s">
        <v>41</v>
      </c>
      <c r="H16" s="20" t="str">
        <f t="shared" si="0"/>
        <v>CT.1</v>
      </c>
      <c r="I16" s="20" t="s">
        <v>42</v>
      </c>
      <c r="J16" s="20" t="str">
        <f>"CF.04.H"</f>
        <v>CF.04.H</v>
      </c>
      <c r="K16" s="20" t="s">
        <v>44</v>
      </c>
      <c r="L16" s="20" t="s">
        <v>1440</v>
      </c>
      <c r="M16" s="20"/>
      <c r="N16" s="21" t="str">
        <f>"01-02-2017"</f>
        <v>01-02-2017</v>
      </c>
      <c r="O16" s="21"/>
      <c r="P16" s="23"/>
      <c r="Q16" s="21"/>
      <c r="R16" s="23"/>
      <c r="S16" s="23"/>
      <c r="T16" s="23"/>
      <c r="U16" s="40"/>
    </row>
    <row r="17" spans="1:21" ht="40" x14ac:dyDescent="0.35">
      <c r="A17" s="96" t="s">
        <v>38</v>
      </c>
      <c r="B17" s="90" t="s">
        <v>19</v>
      </c>
      <c r="C17" s="90" t="s">
        <v>69</v>
      </c>
      <c r="D17" s="90" t="s">
        <v>21</v>
      </c>
      <c r="E17" s="25" t="s">
        <v>172</v>
      </c>
      <c r="F17" s="26" t="s">
        <v>173</v>
      </c>
      <c r="G17" s="26" t="s">
        <v>41</v>
      </c>
      <c r="H17" s="26" t="str">
        <f t="shared" si="0"/>
        <v>CT.1</v>
      </c>
      <c r="I17" s="26" t="s">
        <v>42</v>
      </c>
      <c r="J17" s="26" t="str">
        <f>"CF.04.Z"</f>
        <v>CF.04.Z</v>
      </c>
      <c r="K17" s="26" t="s">
        <v>36</v>
      </c>
      <c r="L17" s="26" t="s">
        <v>1440</v>
      </c>
      <c r="M17" s="26"/>
      <c r="N17" s="28" t="str">
        <f>"01-02-2017"</f>
        <v>01-02-2017</v>
      </c>
      <c r="O17" s="28"/>
      <c r="P17" s="29"/>
      <c r="Q17" s="28"/>
      <c r="R17" s="29"/>
      <c r="S17" s="29"/>
      <c r="T17" s="29"/>
      <c r="U17" s="38"/>
    </row>
    <row r="18" spans="1:21" ht="40" x14ac:dyDescent="0.35">
      <c r="A18" s="95" t="s">
        <v>38</v>
      </c>
      <c r="B18" s="18" t="s">
        <v>19</v>
      </c>
      <c r="C18" s="18" t="s">
        <v>174</v>
      </c>
      <c r="D18" s="18" t="s">
        <v>29</v>
      </c>
      <c r="E18" s="19" t="s">
        <v>175</v>
      </c>
      <c r="F18" s="20" t="s">
        <v>176</v>
      </c>
      <c r="G18" s="20" t="s">
        <v>41</v>
      </c>
      <c r="H18" s="20" t="str">
        <f>"CT.5"</f>
        <v>CT.5</v>
      </c>
      <c r="I18" s="20" t="s">
        <v>34</v>
      </c>
      <c r="J18" s="20" t="s">
        <v>43</v>
      </c>
      <c r="K18" s="20" t="s">
        <v>44</v>
      </c>
      <c r="L18" s="20" t="s">
        <v>1445</v>
      </c>
      <c r="M18" s="20"/>
      <c r="N18" s="21" t="str">
        <f>"01-02-2000"</f>
        <v>01-02-2000</v>
      </c>
      <c r="O18" s="21"/>
      <c r="P18" s="23"/>
      <c r="Q18" s="21"/>
      <c r="R18" s="23"/>
      <c r="S18" s="23"/>
      <c r="T18" s="23"/>
      <c r="U18" s="40"/>
    </row>
    <row r="19" spans="1:21" ht="20" x14ac:dyDescent="0.35">
      <c r="A19" s="96" t="s">
        <v>38</v>
      </c>
      <c r="B19" s="90" t="s">
        <v>19</v>
      </c>
      <c r="C19" s="90" t="str">
        <f>"DF.3.D.009"</f>
        <v>DF.3.D.009</v>
      </c>
      <c r="D19" s="91" t="s">
        <v>21</v>
      </c>
      <c r="E19" s="25" t="s">
        <v>194</v>
      </c>
      <c r="F19" s="26" t="s">
        <v>195</v>
      </c>
      <c r="G19" s="26" t="s">
        <v>41</v>
      </c>
      <c r="H19" s="27" t="str">
        <f>"CT.1"</f>
        <v>CT.1</v>
      </c>
      <c r="I19" s="27" t="s">
        <v>42</v>
      </c>
      <c r="J19" s="27" t="s">
        <v>196</v>
      </c>
      <c r="K19" s="27" t="s">
        <v>197</v>
      </c>
      <c r="L19" s="26" t="s">
        <v>1449</v>
      </c>
      <c r="M19" s="26"/>
      <c r="N19" s="28" t="str">
        <f>"01-02-2000"</f>
        <v>01-02-2000</v>
      </c>
      <c r="O19" s="28"/>
      <c r="P19" s="29"/>
      <c r="Q19" s="28"/>
      <c r="R19" s="29"/>
      <c r="S19" s="29"/>
      <c r="T19" s="29"/>
      <c r="U19" s="38"/>
    </row>
    <row r="20" spans="1:21" ht="20" x14ac:dyDescent="0.35">
      <c r="A20" s="95" t="s">
        <v>38</v>
      </c>
      <c r="B20" s="18" t="s">
        <v>19</v>
      </c>
      <c r="C20" s="18" t="str">
        <f>"DF.3.D.009"</f>
        <v>DF.3.D.009</v>
      </c>
      <c r="D20" s="18" t="s">
        <v>21</v>
      </c>
      <c r="E20" s="19" t="s">
        <v>198</v>
      </c>
      <c r="F20" s="20" t="s">
        <v>199</v>
      </c>
      <c r="G20" s="20" t="s">
        <v>41</v>
      </c>
      <c r="H20" s="20" t="str">
        <f>"CT.1"</f>
        <v>CT.1</v>
      </c>
      <c r="I20" s="30" t="s">
        <v>42</v>
      </c>
      <c r="J20" s="30" t="s">
        <v>196</v>
      </c>
      <c r="K20" s="30" t="s">
        <v>197</v>
      </c>
      <c r="L20" s="30" t="s">
        <v>1449</v>
      </c>
      <c r="M20" s="30"/>
      <c r="N20" s="21" t="str">
        <f>"01-02-2000"</f>
        <v>01-02-2000</v>
      </c>
      <c r="O20" s="21"/>
      <c r="P20" s="23"/>
      <c r="Q20" s="21"/>
      <c r="R20" s="23"/>
      <c r="S20" s="23"/>
      <c r="T20" s="23"/>
      <c r="U20" s="40"/>
    </row>
    <row r="21" spans="1:21" ht="40" x14ac:dyDescent="0.35">
      <c r="A21" s="96" t="s">
        <v>38</v>
      </c>
      <c r="B21" s="90" t="s">
        <v>19</v>
      </c>
      <c r="C21" s="90" t="str">
        <f>"DF.3.D.009"</f>
        <v>DF.3.D.009</v>
      </c>
      <c r="D21" s="90" t="s">
        <v>21</v>
      </c>
      <c r="E21" s="25" t="s">
        <v>251</v>
      </c>
      <c r="F21" s="26" t="s">
        <v>252</v>
      </c>
      <c r="G21" s="26" t="s">
        <v>41</v>
      </c>
      <c r="H21" s="26" t="str">
        <f>"CT.1"</f>
        <v>CT.1</v>
      </c>
      <c r="I21" s="26" t="s">
        <v>42</v>
      </c>
      <c r="J21" s="26" t="s">
        <v>187</v>
      </c>
      <c r="K21" s="26" t="s">
        <v>188</v>
      </c>
      <c r="L21" s="26" t="s">
        <v>1447</v>
      </c>
      <c r="M21" s="26"/>
      <c r="N21" s="28" t="str">
        <f>"01-02-2000"</f>
        <v>01-02-2000</v>
      </c>
      <c r="O21" s="28"/>
      <c r="P21" s="29"/>
      <c r="Q21" s="28"/>
      <c r="R21" s="29"/>
      <c r="S21" s="29"/>
      <c r="T21" s="29"/>
      <c r="U21" s="38"/>
    </row>
    <row r="22" spans="1:21" ht="40" x14ac:dyDescent="0.35">
      <c r="A22" s="95" t="s">
        <v>38</v>
      </c>
      <c r="B22" s="18" t="s">
        <v>19</v>
      </c>
      <c r="C22" s="18" t="s">
        <v>69</v>
      </c>
      <c r="D22" s="18" t="s">
        <v>21</v>
      </c>
      <c r="E22" s="19" t="s">
        <v>253</v>
      </c>
      <c r="F22" s="20" t="s">
        <v>254</v>
      </c>
      <c r="G22" s="20" t="s">
        <v>41</v>
      </c>
      <c r="H22" s="20" t="str">
        <f>"CT.1"</f>
        <v>CT.1</v>
      </c>
      <c r="I22" s="20" t="s">
        <v>42</v>
      </c>
      <c r="J22" s="20" t="str">
        <f>"CF.04.E"</f>
        <v>CF.04.E</v>
      </c>
      <c r="K22" s="20" t="s">
        <v>188</v>
      </c>
      <c r="L22" s="20" t="s">
        <v>1447</v>
      </c>
      <c r="M22" s="20"/>
      <c r="N22" s="21" t="str">
        <f>"01-02-2017"</f>
        <v>01-02-2017</v>
      </c>
      <c r="O22" s="21"/>
      <c r="P22" s="23"/>
      <c r="Q22" s="21"/>
      <c r="R22" s="23"/>
      <c r="S22" s="23"/>
      <c r="T22" s="23"/>
      <c r="U22" s="40"/>
    </row>
    <row r="23" spans="1:21" ht="30" x14ac:dyDescent="0.35">
      <c r="A23" s="96" t="s">
        <v>38</v>
      </c>
      <c r="B23" s="90" t="s">
        <v>19</v>
      </c>
      <c r="C23" s="91" t="s">
        <v>300</v>
      </c>
      <c r="D23" s="90" t="s">
        <v>29</v>
      </c>
      <c r="E23" s="25" t="s">
        <v>301</v>
      </c>
      <c r="F23" s="26" t="s">
        <v>302</v>
      </c>
      <c r="G23" s="26" t="s">
        <v>41</v>
      </c>
      <c r="H23" s="26" t="str">
        <f>"CT.5"</f>
        <v>CT.5</v>
      </c>
      <c r="I23" s="26" t="s">
        <v>34</v>
      </c>
      <c r="J23" s="26" t="s">
        <v>43</v>
      </c>
      <c r="K23" s="26" t="s">
        <v>44</v>
      </c>
      <c r="L23" s="26" t="s">
        <v>1458</v>
      </c>
      <c r="M23" s="26"/>
      <c r="N23" s="28" t="str">
        <f>"01-02-2000"</f>
        <v>01-02-2000</v>
      </c>
      <c r="O23" s="28"/>
      <c r="P23" s="29"/>
      <c r="Q23" s="28"/>
      <c r="R23" s="29"/>
      <c r="S23" s="29"/>
      <c r="T23" s="29"/>
      <c r="U23" s="38"/>
    </row>
    <row r="24" spans="1:21" ht="30" x14ac:dyDescent="0.35">
      <c r="A24" s="95" t="s">
        <v>38</v>
      </c>
      <c r="B24" s="18" t="s">
        <v>19</v>
      </c>
      <c r="C24" s="18" t="s">
        <v>69</v>
      </c>
      <c r="D24" s="18" t="s">
        <v>21</v>
      </c>
      <c r="E24" s="19" t="s">
        <v>335</v>
      </c>
      <c r="F24" s="20" t="s">
        <v>336</v>
      </c>
      <c r="G24" s="20" t="s">
        <v>41</v>
      </c>
      <c r="H24" s="20" t="str">
        <f>"CT.1"</f>
        <v>CT.1</v>
      </c>
      <c r="I24" s="30" t="s">
        <v>42</v>
      </c>
      <c r="J24" s="30" t="str">
        <f>"CF.04.Z"</f>
        <v>CF.04.Z</v>
      </c>
      <c r="K24" s="30" t="s">
        <v>36</v>
      </c>
      <c r="L24" s="30" t="s">
        <v>1475</v>
      </c>
      <c r="M24" s="30"/>
      <c r="N24" s="21" t="str">
        <f>"01-02-2017"</f>
        <v>01-02-2017</v>
      </c>
      <c r="O24" s="21"/>
      <c r="P24" s="23"/>
      <c r="Q24" s="21"/>
      <c r="R24" s="23"/>
      <c r="S24" s="23"/>
      <c r="T24" s="23"/>
      <c r="U24" s="40"/>
    </row>
    <row r="25" spans="1:21" ht="30" x14ac:dyDescent="0.35">
      <c r="A25" s="96" t="s">
        <v>38</v>
      </c>
      <c r="B25" s="90" t="s">
        <v>19</v>
      </c>
      <c r="C25" s="91" t="s">
        <v>69</v>
      </c>
      <c r="D25" s="91" t="s">
        <v>21</v>
      </c>
      <c r="E25" s="25" t="s">
        <v>337</v>
      </c>
      <c r="F25" s="26" t="s">
        <v>338</v>
      </c>
      <c r="G25" s="26" t="s">
        <v>41</v>
      </c>
      <c r="H25" s="26" t="str">
        <f>"CT.1"</f>
        <v>CT.1</v>
      </c>
      <c r="I25" s="26" t="s">
        <v>42</v>
      </c>
      <c r="J25" s="26" t="str">
        <f>"CF.10"</f>
        <v>CF.10</v>
      </c>
      <c r="K25" s="27" t="s">
        <v>72</v>
      </c>
      <c r="L25" s="27" t="s">
        <v>1475</v>
      </c>
      <c r="M25" s="27"/>
      <c r="N25" s="28" t="str">
        <f>"01-02-2017"</f>
        <v>01-02-2017</v>
      </c>
      <c r="O25" s="28"/>
      <c r="P25" s="29"/>
      <c r="Q25" s="28"/>
      <c r="R25" s="29"/>
      <c r="S25" s="29"/>
      <c r="T25" s="29"/>
      <c r="U25" s="38"/>
    </row>
    <row r="26" spans="1:21" ht="50" x14ac:dyDescent="0.35">
      <c r="A26" s="95" t="s">
        <v>38</v>
      </c>
      <c r="B26" s="18" t="s">
        <v>19</v>
      </c>
      <c r="C26" s="18" t="s">
        <v>69</v>
      </c>
      <c r="D26" s="18" t="s">
        <v>21</v>
      </c>
      <c r="E26" s="19" t="s">
        <v>344</v>
      </c>
      <c r="F26" s="20" t="s">
        <v>345</v>
      </c>
      <c r="G26" s="20" t="s">
        <v>41</v>
      </c>
      <c r="H26" s="20" t="str">
        <f>"CT.1"</f>
        <v>CT.1</v>
      </c>
      <c r="I26" s="20" t="s">
        <v>42</v>
      </c>
      <c r="J26" s="20" t="str">
        <f>"CF.11"</f>
        <v>CF.11</v>
      </c>
      <c r="K26" s="20" t="s">
        <v>192</v>
      </c>
      <c r="L26" s="30" t="s">
        <v>1448</v>
      </c>
      <c r="M26" s="30"/>
      <c r="N26" s="21" t="str">
        <f>"01-02-2000"</f>
        <v>01-02-2000</v>
      </c>
      <c r="O26" s="21"/>
      <c r="P26" s="23"/>
      <c r="Q26" s="21"/>
      <c r="R26" s="23"/>
      <c r="S26" s="23"/>
      <c r="T26" s="23"/>
      <c r="U26" s="40"/>
    </row>
    <row r="27" spans="1:21" ht="30" x14ac:dyDescent="0.35">
      <c r="A27" s="96" t="s">
        <v>38</v>
      </c>
      <c r="B27" s="90" t="s">
        <v>19</v>
      </c>
      <c r="C27" s="90" t="s">
        <v>69</v>
      </c>
      <c r="D27" s="90" t="s">
        <v>21</v>
      </c>
      <c r="E27" s="25" t="s">
        <v>472</v>
      </c>
      <c r="F27" s="27" t="s">
        <v>473</v>
      </c>
      <c r="G27" s="27" t="s">
        <v>41</v>
      </c>
      <c r="H27" s="27" t="str">
        <f>"CT.1"</f>
        <v>CT.1</v>
      </c>
      <c r="I27" s="27" t="s">
        <v>42</v>
      </c>
      <c r="J27" s="27" t="str">
        <f>"CF.10"</f>
        <v>CF.10</v>
      </c>
      <c r="K27" s="27" t="s">
        <v>72</v>
      </c>
      <c r="L27" s="27" t="s">
        <v>1475</v>
      </c>
      <c r="M27" s="27"/>
      <c r="N27" s="28" t="str">
        <f>"01-02-2017"</f>
        <v>01-02-2017</v>
      </c>
      <c r="O27" s="28"/>
      <c r="P27" s="29"/>
      <c r="Q27" s="28"/>
      <c r="R27" s="29"/>
      <c r="S27" s="29"/>
      <c r="T27" s="29"/>
      <c r="U27" s="38"/>
    </row>
    <row r="28" spans="1:21" ht="30" x14ac:dyDescent="0.35">
      <c r="A28" s="95" t="s">
        <v>38</v>
      </c>
      <c r="B28" s="18" t="s">
        <v>19</v>
      </c>
      <c r="C28" s="18" t="s">
        <v>69</v>
      </c>
      <c r="D28" s="18" t="s">
        <v>29</v>
      </c>
      <c r="E28" s="19" t="s">
        <v>479</v>
      </c>
      <c r="F28" s="20" t="s">
        <v>480</v>
      </c>
      <c r="G28" s="20" t="s">
        <v>41</v>
      </c>
      <c r="H28" s="30" t="s">
        <v>33</v>
      </c>
      <c r="I28" s="30" t="s">
        <v>34</v>
      </c>
      <c r="J28" s="30" t="s">
        <v>259</v>
      </c>
      <c r="K28" s="30" t="s">
        <v>260</v>
      </c>
      <c r="L28" s="20" t="s">
        <v>1407</v>
      </c>
      <c r="M28" s="20"/>
      <c r="N28" s="21" t="str">
        <f>"01-02-2000"</f>
        <v>01-02-2000</v>
      </c>
      <c r="O28" s="21"/>
      <c r="P28" s="23"/>
      <c r="Q28" s="21"/>
      <c r="R28" s="23"/>
      <c r="S28" s="23"/>
      <c r="T28" s="23"/>
      <c r="U28" s="40"/>
    </row>
    <row r="29" spans="1:21" ht="30" x14ac:dyDescent="0.35">
      <c r="A29" s="96" t="s">
        <v>38</v>
      </c>
      <c r="B29" s="90" t="s">
        <v>19</v>
      </c>
      <c r="C29" s="90" t="s">
        <v>69</v>
      </c>
      <c r="D29" s="90" t="s">
        <v>29</v>
      </c>
      <c r="E29" s="25" t="s">
        <v>481</v>
      </c>
      <c r="F29" s="27" t="s">
        <v>482</v>
      </c>
      <c r="G29" s="27" t="s">
        <v>41</v>
      </c>
      <c r="H29" s="27" t="str">
        <f>"CT.5"</f>
        <v>CT.5</v>
      </c>
      <c r="I29" s="27" t="s">
        <v>34</v>
      </c>
      <c r="J29" s="27" t="s">
        <v>259</v>
      </c>
      <c r="K29" s="27" t="s">
        <v>260</v>
      </c>
      <c r="L29" s="26" t="s">
        <v>1407</v>
      </c>
      <c r="M29" s="26"/>
      <c r="N29" s="28" t="str">
        <f>"01-02-2000"</f>
        <v>01-02-2000</v>
      </c>
      <c r="O29" s="28"/>
      <c r="P29" s="29"/>
      <c r="Q29" s="28"/>
      <c r="R29" s="29"/>
      <c r="S29" s="29"/>
      <c r="T29" s="29"/>
      <c r="U29" s="38"/>
    </row>
    <row r="30" spans="1:21" ht="50" x14ac:dyDescent="0.35">
      <c r="A30" s="95" t="s">
        <v>38</v>
      </c>
      <c r="B30" s="18" t="s">
        <v>19</v>
      </c>
      <c r="C30" s="18" t="s">
        <v>520</v>
      </c>
      <c r="D30" s="18" t="s">
        <v>21</v>
      </c>
      <c r="E30" s="19" t="s">
        <v>518</v>
      </c>
      <c r="F30" s="20" t="s">
        <v>519</v>
      </c>
      <c r="G30" s="20" t="s">
        <v>41</v>
      </c>
      <c r="H30" s="20" t="str">
        <f>"CT.1"</f>
        <v>CT.1</v>
      </c>
      <c r="I30" s="30" t="s">
        <v>42</v>
      </c>
      <c r="J30" s="30" t="str">
        <f>"CF.11"</f>
        <v>CF.11</v>
      </c>
      <c r="K30" s="30" t="s">
        <v>192</v>
      </c>
      <c r="L30" s="30" t="s">
        <v>1448</v>
      </c>
      <c r="M30" s="30"/>
      <c r="N30" s="21" t="str">
        <f>"01-02-2000"</f>
        <v>01-02-2000</v>
      </c>
      <c r="O30" s="21"/>
      <c r="P30" s="23"/>
      <c r="Q30" s="21"/>
      <c r="R30" s="23"/>
      <c r="S30" s="23"/>
      <c r="T30" s="23"/>
      <c r="U30" s="40"/>
    </row>
    <row r="31" spans="1:21" ht="50" x14ac:dyDescent="0.35">
      <c r="A31" s="96" t="s">
        <v>38</v>
      </c>
      <c r="B31" s="90" t="s">
        <v>19</v>
      </c>
      <c r="C31" s="90" t="s">
        <v>69</v>
      </c>
      <c r="D31" s="90" t="s">
        <v>21</v>
      </c>
      <c r="E31" s="25" t="s">
        <v>369</v>
      </c>
      <c r="F31" s="27" t="s">
        <v>370</v>
      </c>
      <c r="G31" s="27" t="s">
        <v>41</v>
      </c>
      <c r="H31" s="27" t="str">
        <f>"CT.1"</f>
        <v>CT.1</v>
      </c>
      <c r="I31" s="27" t="s">
        <v>42</v>
      </c>
      <c r="J31" s="27" t="str">
        <f>"CF.11"</f>
        <v>CF.11</v>
      </c>
      <c r="K31" s="27" t="s">
        <v>192</v>
      </c>
      <c r="L31" s="27" t="s">
        <v>1448</v>
      </c>
      <c r="M31" s="27"/>
      <c r="N31" s="28" t="str">
        <f>"01-02-2000"</f>
        <v>01-02-2000</v>
      </c>
      <c r="O31" s="28"/>
      <c r="P31" s="29"/>
      <c r="Q31" s="28"/>
      <c r="R31" s="29"/>
      <c r="S31" s="29"/>
      <c r="T31" s="29"/>
      <c r="U31" s="100"/>
    </row>
    <row r="32" spans="1:21" ht="50" x14ac:dyDescent="0.35">
      <c r="A32" s="95" t="s">
        <v>38</v>
      </c>
      <c r="B32" s="18" t="s">
        <v>19</v>
      </c>
      <c r="C32" s="18" t="s">
        <v>69</v>
      </c>
      <c r="D32" s="18" t="s">
        <v>21</v>
      </c>
      <c r="E32" s="19" t="s">
        <v>367</v>
      </c>
      <c r="F32" s="30" t="s">
        <v>368</v>
      </c>
      <c r="G32" s="30" t="s">
        <v>41</v>
      </c>
      <c r="H32" s="30" t="str">
        <f>"CT.1"</f>
        <v>CT.1</v>
      </c>
      <c r="I32" s="30" t="s">
        <v>42</v>
      </c>
      <c r="J32" s="30" t="str">
        <f>"CF.11"</f>
        <v>CF.11</v>
      </c>
      <c r="K32" s="30" t="s">
        <v>192</v>
      </c>
      <c r="L32" s="30" t="s">
        <v>1448</v>
      </c>
      <c r="M32" s="30"/>
      <c r="N32" s="21" t="str">
        <f>"01-02-2000"</f>
        <v>01-02-2000</v>
      </c>
      <c r="O32" s="21"/>
      <c r="P32" s="23"/>
      <c r="Q32" s="21"/>
      <c r="R32" s="23"/>
      <c r="S32" s="23"/>
      <c r="T32" s="23"/>
      <c r="U32" s="101"/>
    </row>
    <row r="33" spans="1:21" ht="20" x14ac:dyDescent="0.35">
      <c r="A33" s="96" t="s">
        <v>38</v>
      </c>
      <c r="B33" s="90" t="s">
        <v>846</v>
      </c>
      <c r="C33" s="91" t="s">
        <v>69</v>
      </c>
      <c r="D33" s="91" t="s">
        <v>21</v>
      </c>
      <c r="E33" s="25" t="s">
        <v>1252</v>
      </c>
      <c r="F33" s="29" t="s">
        <v>1253</v>
      </c>
      <c r="G33" s="29" t="s">
        <v>41</v>
      </c>
      <c r="H33" s="29" t="s">
        <v>125</v>
      </c>
      <c r="I33" s="29" t="s">
        <v>42</v>
      </c>
      <c r="J33" s="26"/>
      <c r="K33" s="26"/>
      <c r="L33" s="26"/>
      <c r="M33" s="26"/>
      <c r="N33" s="28" t="s">
        <v>1394</v>
      </c>
      <c r="O33" s="28"/>
      <c r="P33" s="29"/>
      <c r="Q33" s="28"/>
      <c r="R33" s="29"/>
      <c r="S33" s="31"/>
      <c r="T33" s="31"/>
      <c r="U33" s="102"/>
    </row>
    <row r="34" spans="1:21" ht="30" x14ac:dyDescent="0.35">
      <c r="A34" s="95" t="s">
        <v>38</v>
      </c>
      <c r="B34" s="18" t="s">
        <v>846</v>
      </c>
      <c r="C34" s="18" t="s">
        <v>69</v>
      </c>
      <c r="D34" s="18" t="s">
        <v>21</v>
      </c>
      <c r="E34" s="19" t="s">
        <v>1254</v>
      </c>
      <c r="F34" s="23" t="s">
        <v>1255</v>
      </c>
      <c r="G34" s="23" t="s">
        <v>41</v>
      </c>
      <c r="H34" s="23" t="s">
        <v>125</v>
      </c>
      <c r="I34" s="23" t="s">
        <v>42</v>
      </c>
      <c r="J34" s="20"/>
      <c r="K34" s="20"/>
      <c r="L34" s="20"/>
      <c r="M34" s="20"/>
      <c r="N34" s="21" t="s">
        <v>1394</v>
      </c>
      <c r="O34" s="21"/>
      <c r="P34" s="23"/>
      <c r="Q34" s="21"/>
      <c r="R34" s="23"/>
      <c r="S34" s="32"/>
      <c r="T34" s="32"/>
      <c r="U34" s="103"/>
    </row>
    <row r="35" spans="1:21" ht="30" x14ac:dyDescent="0.35">
      <c r="A35" s="96" t="s">
        <v>38</v>
      </c>
      <c r="B35" s="90" t="s">
        <v>846</v>
      </c>
      <c r="C35" s="91" t="s">
        <v>1256</v>
      </c>
      <c r="D35" s="91" t="s">
        <v>21</v>
      </c>
      <c r="E35" s="25" t="s">
        <v>1257</v>
      </c>
      <c r="F35" s="29" t="s">
        <v>1258</v>
      </c>
      <c r="G35" s="29" t="s">
        <v>41</v>
      </c>
      <c r="H35" s="29" t="s">
        <v>125</v>
      </c>
      <c r="I35" s="29" t="s">
        <v>42</v>
      </c>
      <c r="J35" s="26"/>
      <c r="K35" s="26"/>
      <c r="L35" s="26"/>
      <c r="M35" s="26"/>
      <c r="N35" s="28" t="s">
        <v>1394</v>
      </c>
      <c r="O35" s="28"/>
      <c r="P35" s="29"/>
      <c r="Q35" s="28"/>
      <c r="R35" s="29"/>
      <c r="S35" s="31"/>
      <c r="T35" s="31"/>
      <c r="U35" s="102"/>
    </row>
    <row r="36" spans="1:21" ht="40" x14ac:dyDescent="0.35">
      <c r="A36" s="95" t="s">
        <v>38</v>
      </c>
      <c r="B36" s="18" t="s">
        <v>846</v>
      </c>
      <c r="C36" s="18" t="s">
        <v>69</v>
      </c>
      <c r="D36" s="18" t="s">
        <v>21</v>
      </c>
      <c r="E36" s="19" t="s">
        <v>1259</v>
      </c>
      <c r="F36" s="23" t="s">
        <v>1260</v>
      </c>
      <c r="G36" s="23" t="s">
        <v>41</v>
      </c>
      <c r="H36" s="23" t="s">
        <v>125</v>
      </c>
      <c r="I36" s="23" t="s">
        <v>42</v>
      </c>
      <c r="J36" s="20"/>
      <c r="K36" s="20"/>
      <c r="L36" s="20"/>
      <c r="M36" s="20"/>
      <c r="N36" s="21" t="s">
        <v>1394</v>
      </c>
      <c r="O36" s="21"/>
      <c r="P36" s="23"/>
      <c r="Q36" s="21"/>
      <c r="R36" s="23"/>
      <c r="S36" s="32"/>
      <c r="T36" s="32"/>
      <c r="U36" s="103"/>
    </row>
    <row r="37" spans="1:21" ht="70" x14ac:dyDescent="0.35">
      <c r="A37" s="96" t="s">
        <v>674</v>
      </c>
      <c r="B37" s="90" t="s">
        <v>19</v>
      </c>
      <c r="C37" s="91"/>
      <c r="D37" s="91" t="s">
        <v>21</v>
      </c>
      <c r="E37" s="25" t="s">
        <v>675</v>
      </c>
      <c r="F37" s="27" t="s">
        <v>676</v>
      </c>
      <c r="G37" s="27" t="s">
        <v>677</v>
      </c>
      <c r="H37" s="27" t="s">
        <v>125</v>
      </c>
      <c r="I37" s="27" t="s">
        <v>42</v>
      </c>
      <c r="J37" s="26" t="s">
        <v>122</v>
      </c>
      <c r="K37" s="27" t="s">
        <v>72</v>
      </c>
      <c r="L37" s="26" t="s">
        <v>1399</v>
      </c>
      <c r="M37" s="29"/>
      <c r="N37" s="28">
        <v>32509</v>
      </c>
      <c r="O37" s="28"/>
      <c r="P37" s="33">
        <v>145.53364453603001</v>
      </c>
      <c r="Q37" s="33">
        <v>129.41168300000001</v>
      </c>
      <c r="R37" s="34">
        <v>115.31697168999999</v>
      </c>
      <c r="S37" s="34">
        <v>103.20490192</v>
      </c>
      <c r="T37" s="34">
        <v>103.40454192</v>
      </c>
      <c r="U37" s="34">
        <v>102.99493255</v>
      </c>
    </row>
    <row r="38" spans="1:21" ht="50" x14ac:dyDescent="0.35">
      <c r="A38" s="95" t="s">
        <v>674</v>
      </c>
      <c r="B38" s="18" t="s">
        <v>19</v>
      </c>
      <c r="C38" s="18"/>
      <c r="D38" s="18" t="s">
        <v>21</v>
      </c>
      <c r="E38" s="19" t="s">
        <v>678</v>
      </c>
      <c r="F38" s="30" t="s">
        <v>679</v>
      </c>
      <c r="G38" s="30" t="s">
        <v>677</v>
      </c>
      <c r="H38" s="30" t="s">
        <v>125</v>
      </c>
      <c r="I38" s="30" t="s">
        <v>42</v>
      </c>
      <c r="J38" s="20" t="s">
        <v>25</v>
      </c>
      <c r="K38" s="20" t="s">
        <v>26</v>
      </c>
      <c r="L38" s="20" t="s">
        <v>680</v>
      </c>
      <c r="M38" s="23"/>
      <c r="N38" s="21">
        <v>32509</v>
      </c>
      <c r="O38" s="21"/>
      <c r="P38" s="35">
        <v>20.940462652095</v>
      </c>
      <c r="Q38" s="35">
        <v>21.181425129999997</v>
      </c>
      <c r="R38" s="36">
        <v>20.217954389999999</v>
      </c>
      <c r="S38" s="36">
        <v>21.647165390000001</v>
      </c>
      <c r="T38" s="36">
        <v>26.926663509999997</v>
      </c>
      <c r="U38" s="36">
        <v>13.82846136</v>
      </c>
    </row>
    <row r="39" spans="1:21" ht="90" x14ac:dyDescent="0.35">
      <c r="A39" s="96" t="s">
        <v>674</v>
      </c>
      <c r="B39" s="90" t="s">
        <v>19</v>
      </c>
      <c r="C39" s="91"/>
      <c r="D39" s="91" t="s">
        <v>21</v>
      </c>
      <c r="E39" s="25" t="s">
        <v>681</v>
      </c>
      <c r="F39" s="27" t="s">
        <v>682</v>
      </c>
      <c r="G39" s="27" t="s">
        <v>677</v>
      </c>
      <c r="H39" s="27" t="s">
        <v>125</v>
      </c>
      <c r="I39" s="27" t="s">
        <v>42</v>
      </c>
      <c r="J39" s="27" t="s">
        <v>35</v>
      </c>
      <c r="K39" s="27" t="s">
        <v>36</v>
      </c>
      <c r="L39" s="26" t="s">
        <v>1391</v>
      </c>
      <c r="M39" s="29"/>
      <c r="N39" s="28">
        <v>32509</v>
      </c>
      <c r="O39" s="28"/>
      <c r="P39" s="33">
        <v>12.409244334999999</v>
      </c>
      <c r="Q39" s="33">
        <v>14.563585249999999</v>
      </c>
      <c r="R39" s="34">
        <v>11.205241300000001</v>
      </c>
      <c r="S39" s="34">
        <v>35.192401480000001</v>
      </c>
      <c r="T39" s="34">
        <v>43.513417509999996</v>
      </c>
      <c r="U39" s="34">
        <v>24.268683379999999</v>
      </c>
    </row>
    <row r="40" spans="1:21" ht="30" x14ac:dyDescent="0.35">
      <c r="A40" s="95" t="s">
        <v>674</v>
      </c>
      <c r="B40" s="18" t="s">
        <v>19</v>
      </c>
      <c r="C40" s="18"/>
      <c r="D40" s="18" t="s">
        <v>21</v>
      </c>
      <c r="E40" s="19" t="s">
        <v>683</v>
      </c>
      <c r="F40" s="20" t="s">
        <v>684</v>
      </c>
      <c r="G40" s="20" t="s">
        <v>677</v>
      </c>
      <c r="H40" s="20" t="s">
        <v>125</v>
      </c>
      <c r="I40" s="30" t="s">
        <v>42</v>
      </c>
      <c r="J40" s="20" t="s">
        <v>35</v>
      </c>
      <c r="K40" s="20" t="s">
        <v>36</v>
      </c>
      <c r="L40" s="20" t="s">
        <v>36</v>
      </c>
      <c r="M40" s="23"/>
      <c r="N40" s="21">
        <v>32509</v>
      </c>
      <c r="O40" s="21"/>
      <c r="P40" s="23" t="s">
        <v>1529</v>
      </c>
      <c r="Q40" s="23" t="s">
        <v>1529</v>
      </c>
      <c r="R40" s="23" t="s">
        <v>1529</v>
      </c>
      <c r="S40" s="23" t="s">
        <v>1529</v>
      </c>
      <c r="T40" s="23" t="s">
        <v>1529</v>
      </c>
      <c r="U40" s="23" t="s">
        <v>1529</v>
      </c>
    </row>
    <row r="41" spans="1:21" ht="30" x14ac:dyDescent="0.35">
      <c r="A41" s="96" t="s">
        <v>674</v>
      </c>
      <c r="B41" s="90" t="s">
        <v>19</v>
      </c>
      <c r="C41" s="91"/>
      <c r="D41" s="91" t="s">
        <v>21</v>
      </c>
      <c r="E41" s="25" t="s">
        <v>685</v>
      </c>
      <c r="F41" s="27" t="s">
        <v>686</v>
      </c>
      <c r="G41" s="27" t="s">
        <v>677</v>
      </c>
      <c r="H41" s="27" t="s">
        <v>125</v>
      </c>
      <c r="I41" s="27" t="s">
        <v>42</v>
      </c>
      <c r="J41" s="26" t="s">
        <v>191</v>
      </c>
      <c r="K41" s="26" t="s">
        <v>192</v>
      </c>
      <c r="L41" s="26" t="s">
        <v>192</v>
      </c>
      <c r="M41" s="29"/>
      <c r="N41" s="28" t="s">
        <v>670</v>
      </c>
      <c r="O41" s="28"/>
      <c r="P41" s="33">
        <v>7.0636169999999998E-2</v>
      </c>
      <c r="Q41" s="33">
        <v>0.113302</v>
      </c>
      <c r="R41" s="34">
        <v>2.861344E-2</v>
      </c>
      <c r="S41" s="34">
        <v>2.27195E-2</v>
      </c>
      <c r="T41" s="34">
        <v>2.1541399999999997E-3</v>
      </c>
      <c r="U41" s="34">
        <v>0</v>
      </c>
    </row>
    <row r="42" spans="1:21" ht="40" x14ac:dyDescent="0.35">
      <c r="A42" s="95" t="s">
        <v>674</v>
      </c>
      <c r="B42" s="18" t="s">
        <v>19</v>
      </c>
      <c r="C42" s="18"/>
      <c r="D42" s="18" t="s">
        <v>687</v>
      </c>
      <c r="E42" s="19" t="s">
        <v>688</v>
      </c>
      <c r="F42" s="30" t="s">
        <v>689</v>
      </c>
      <c r="G42" s="30" t="s">
        <v>677</v>
      </c>
      <c r="H42" s="30" t="s">
        <v>690</v>
      </c>
      <c r="I42" s="30" t="s">
        <v>1397</v>
      </c>
      <c r="J42" s="20" t="s">
        <v>272</v>
      </c>
      <c r="K42" s="20" t="s">
        <v>273</v>
      </c>
      <c r="L42" s="20" t="s">
        <v>1400</v>
      </c>
      <c r="M42" s="23"/>
      <c r="N42" s="21">
        <v>32509</v>
      </c>
      <c r="O42" s="21"/>
      <c r="P42" s="35">
        <v>0.83912463999999998</v>
      </c>
      <c r="Q42" s="35">
        <v>0.99909822000000004</v>
      </c>
      <c r="R42" s="36">
        <v>1.4898496800000001</v>
      </c>
      <c r="S42" s="36">
        <v>2.0086287999999999</v>
      </c>
      <c r="T42" s="36">
        <v>2.4624394000000001</v>
      </c>
      <c r="U42" s="36">
        <v>2.5198669900000001</v>
      </c>
    </row>
    <row r="43" spans="1:21" ht="30" x14ac:dyDescent="0.35">
      <c r="A43" s="96" t="s">
        <v>674</v>
      </c>
      <c r="B43" s="90" t="s">
        <v>19</v>
      </c>
      <c r="C43" s="91"/>
      <c r="D43" s="91" t="s">
        <v>687</v>
      </c>
      <c r="E43" s="25" t="s">
        <v>691</v>
      </c>
      <c r="F43" s="27" t="s">
        <v>692</v>
      </c>
      <c r="G43" s="27" t="s">
        <v>677</v>
      </c>
      <c r="H43" s="27" t="s">
        <v>690</v>
      </c>
      <c r="I43" s="27" t="s">
        <v>1397</v>
      </c>
      <c r="J43" s="27" t="s">
        <v>35</v>
      </c>
      <c r="K43" s="27" t="s">
        <v>36</v>
      </c>
      <c r="L43" s="26" t="s">
        <v>1392</v>
      </c>
      <c r="M43" s="29" t="s">
        <v>1567</v>
      </c>
      <c r="N43" s="28">
        <v>35431</v>
      </c>
      <c r="O43" s="28"/>
      <c r="P43" s="33">
        <v>4.0491386900000004</v>
      </c>
      <c r="Q43" s="33">
        <v>3.9519990099999998</v>
      </c>
      <c r="R43" s="34">
        <v>4.0488609499999999</v>
      </c>
      <c r="S43" s="34">
        <v>4.0385997700000003</v>
      </c>
      <c r="T43" s="34">
        <v>4.5764979800000001</v>
      </c>
      <c r="U43" s="34">
        <v>4.7982086400000004</v>
      </c>
    </row>
    <row r="44" spans="1:21" ht="40" x14ac:dyDescent="0.35">
      <c r="A44" s="95" t="s">
        <v>674</v>
      </c>
      <c r="B44" s="18" t="s">
        <v>19</v>
      </c>
      <c r="C44" s="18"/>
      <c r="D44" s="18" t="s">
        <v>687</v>
      </c>
      <c r="E44" s="19" t="s">
        <v>693</v>
      </c>
      <c r="F44" s="30" t="s">
        <v>694</v>
      </c>
      <c r="G44" s="30" t="s">
        <v>677</v>
      </c>
      <c r="H44" s="30" t="s">
        <v>690</v>
      </c>
      <c r="I44" s="30" t="s">
        <v>1397</v>
      </c>
      <c r="J44" s="30" t="s">
        <v>187</v>
      </c>
      <c r="K44" s="30" t="s">
        <v>188</v>
      </c>
      <c r="L44" s="20" t="s">
        <v>1401</v>
      </c>
      <c r="M44" s="23"/>
      <c r="N44" s="21">
        <v>41640</v>
      </c>
      <c r="O44" s="21"/>
      <c r="P44" s="35">
        <v>0</v>
      </c>
      <c r="Q44" s="35">
        <v>0</v>
      </c>
      <c r="R44" s="36">
        <v>0</v>
      </c>
      <c r="S44" s="36">
        <v>0</v>
      </c>
      <c r="T44" s="36">
        <v>0.43450969</v>
      </c>
      <c r="U44" s="36">
        <v>0.43450969</v>
      </c>
    </row>
    <row r="45" spans="1:21" ht="40" x14ac:dyDescent="0.35">
      <c r="A45" s="96" t="s">
        <v>674</v>
      </c>
      <c r="B45" s="90" t="s">
        <v>19</v>
      </c>
      <c r="C45" s="91"/>
      <c r="D45" s="91" t="s">
        <v>687</v>
      </c>
      <c r="E45" s="25" t="s">
        <v>695</v>
      </c>
      <c r="F45" s="27" t="s">
        <v>696</v>
      </c>
      <c r="G45" s="27" t="s">
        <v>677</v>
      </c>
      <c r="H45" s="27" t="s">
        <v>690</v>
      </c>
      <c r="I45" s="27" t="s">
        <v>1397</v>
      </c>
      <c r="J45" s="26" t="s">
        <v>55</v>
      </c>
      <c r="K45" s="26" t="s">
        <v>56</v>
      </c>
      <c r="L45" s="26" t="s">
        <v>56</v>
      </c>
      <c r="M45" s="29"/>
      <c r="N45" s="28">
        <v>32509</v>
      </c>
      <c r="O45" s="28"/>
      <c r="P45" s="33">
        <v>0.74491269000000004</v>
      </c>
      <c r="Q45" s="33">
        <v>6.17755527</v>
      </c>
      <c r="R45" s="34">
        <v>1.6915302999999999</v>
      </c>
      <c r="S45" s="34">
        <v>5.11544562</v>
      </c>
      <c r="T45" s="34">
        <v>15.559839559999999</v>
      </c>
      <c r="U45" s="34">
        <v>5.2526049600000002</v>
      </c>
    </row>
    <row r="46" spans="1:21" ht="40" x14ac:dyDescent="0.35">
      <c r="A46" s="95" t="s">
        <v>674</v>
      </c>
      <c r="B46" s="18" t="s">
        <v>19</v>
      </c>
      <c r="C46" s="18"/>
      <c r="D46" s="18" t="s">
        <v>687</v>
      </c>
      <c r="E46" s="19" t="s">
        <v>697</v>
      </c>
      <c r="F46" s="30" t="s">
        <v>698</v>
      </c>
      <c r="G46" s="30" t="s">
        <v>677</v>
      </c>
      <c r="H46" s="30" t="s">
        <v>690</v>
      </c>
      <c r="I46" s="30" t="s">
        <v>1397</v>
      </c>
      <c r="J46" s="20" t="s">
        <v>55</v>
      </c>
      <c r="K46" s="20" t="s">
        <v>56</v>
      </c>
      <c r="L46" s="20" t="s">
        <v>56</v>
      </c>
      <c r="M46" s="23" t="s">
        <v>1568</v>
      </c>
      <c r="N46" s="21">
        <v>37116</v>
      </c>
      <c r="O46" s="21"/>
      <c r="P46" s="35">
        <v>0.20030832999999998</v>
      </c>
      <c r="Q46" s="35">
        <v>0.22795945000000001</v>
      </c>
      <c r="R46" s="36">
        <v>0.24299514999999999</v>
      </c>
      <c r="S46" s="36">
        <v>0.18652135</v>
      </c>
      <c r="T46" s="36">
        <v>0.29720155999999998</v>
      </c>
      <c r="U46" s="36">
        <v>0.28560445000000001</v>
      </c>
    </row>
    <row r="47" spans="1:21" ht="20" x14ac:dyDescent="0.35">
      <c r="A47" s="109" t="s">
        <v>674</v>
      </c>
      <c r="B47" s="90" t="s">
        <v>19</v>
      </c>
      <c r="C47" s="91"/>
      <c r="D47" s="91" t="s">
        <v>21</v>
      </c>
      <c r="E47" s="25" t="s">
        <v>1516</v>
      </c>
      <c r="F47" s="26" t="s">
        <v>1521</v>
      </c>
      <c r="G47" s="37" t="s">
        <v>677</v>
      </c>
      <c r="H47" s="26" t="s">
        <v>125</v>
      </c>
      <c r="I47" s="27" t="s">
        <v>42</v>
      </c>
      <c r="J47" s="26" t="s">
        <v>248</v>
      </c>
      <c r="K47" s="25" t="s">
        <v>759</v>
      </c>
      <c r="L47" s="25" t="s">
        <v>759</v>
      </c>
      <c r="M47" s="38"/>
      <c r="N47" s="38">
        <v>39448</v>
      </c>
      <c r="O47" s="28"/>
      <c r="P47" s="33"/>
      <c r="Q47" s="33"/>
      <c r="R47" s="39"/>
      <c r="S47" s="34"/>
      <c r="T47" s="34"/>
      <c r="U47" s="34"/>
    </row>
    <row r="48" spans="1:21" ht="20" x14ac:dyDescent="0.35">
      <c r="A48" s="95" t="s">
        <v>674</v>
      </c>
      <c r="B48" s="18" t="s">
        <v>19</v>
      </c>
      <c r="C48" s="18"/>
      <c r="D48" s="18" t="s">
        <v>29</v>
      </c>
      <c r="E48" s="19" t="s">
        <v>1620</v>
      </c>
      <c r="F48" s="20" t="s">
        <v>1522</v>
      </c>
      <c r="G48" s="37" t="s">
        <v>677</v>
      </c>
      <c r="H48" s="20" t="s">
        <v>33</v>
      </c>
      <c r="I48" s="20" t="s">
        <v>1625</v>
      </c>
      <c r="J48" s="20" t="s">
        <v>248</v>
      </c>
      <c r="K48" s="19" t="s">
        <v>759</v>
      </c>
      <c r="L48" s="19" t="s">
        <v>759</v>
      </c>
      <c r="M48" s="40"/>
      <c r="N48" s="40">
        <v>42005</v>
      </c>
      <c r="O48" s="21"/>
      <c r="P48" s="35"/>
      <c r="Q48" s="35"/>
      <c r="R48" s="41"/>
      <c r="S48" s="36"/>
      <c r="T48" s="36"/>
      <c r="U48" s="36"/>
    </row>
    <row r="49" spans="1:21" ht="20" x14ac:dyDescent="0.35">
      <c r="A49" s="109" t="s">
        <v>674</v>
      </c>
      <c r="B49" s="90" t="s">
        <v>19</v>
      </c>
      <c r="C49" s="91"/>
      <c r="D49" s="91" t="s">
        <v>29</v>
      </c>
      <c r="E49" s="25" t="s">
        <v>1519</v>
      </c>
      <c r="F49" s="26" t="s">
        <v>1523</v>
      </c>
      <c r="G49" s="37" t="s">
        <v>677</v>
      </c>
      <c r="H49" s="26" t="s">
        <v>33</v>
      </c>
      <c r="I49" s="26" t="s">
        <v>1625</v>
      </c>
      <c r="J49" s="26" t="s">
        <v>248</v>
      </c>
      <c r="K49" s="25" t="s">
        <v>759</v>
      </c>
      <c r="L49" s="25" t="s">
        <v>759</v>
      </c>
      <c r="M49" s="38"/>
      <c r="N49" s="38">
        <v>42005</v>
      </c>
      <c r="O49" s="28"/>
      <c r="P49" s="33"/>
      <c r="Q49" s="33"/>
      <c r="R49" s="39"/>
      <c r="S49" s="34"/>
      <c r="T49" s="34"/>
      <c r="U49" s="34"/>
    </row>
    <row r="50" spans="1:21" ht="50" x14ac:dyDescent="0.35">
      <c r="A50" s="95" t="s">
        <v>674</v>
      </c>
      <c r="B50" s="18" t="s">
        <v>19</v>
      </c>
      <c r="C50" s="18"/>
      <c r="D50" s="18" t="s">
        <v>687</v>
      </c>
      <c r="E50" s="19" t="s">
        <v>699</v>
      </c>
      <c r="F50" s="30" t="s">
        <v>700</v>
      </c>
      <c r="G50" s="30" t="s">
        <v>76</v>
      </c>
      <c r="H50" s="30" t="s">
        <v>690</v>
      </c>
      <c r="I50" s="30" t="s">
        <v>1397</v>
      </c>
      <c r="J50" s="20" t="s">
        <v>701</v>
      </c>
      <c r="K50" s="20" t="s">
        <v>1388</v>
      </c>
      <c r="L50" s="20" t="s">
        <v>1515</v>
      </c>
      <c r="M50" s="23" t="s">
        <v>1569</v>
      </c>
      <c r="N50" s="21">
        <v>36161</v>
      </c>
      <c r="O50" s="21">
        <v>43281</v>
      </c>
      <c r="P50" s="35">
        <v>43.386070750000009</v>
      </c>
      <c r="Q50" s="35">
        <v>40.554121500000001</v>
      </c>
      <c r="R50" s="36">
        <v>40.440126409999998</v>
      </c>
      <c r="S50" s="36">
        <v>47.371905830000003</v>
      </c>
      <c r="T50" s="36">
        <v>54.93600713</v>
      </c>
      <c r="U50" s="36">
        <v>53.840541510000001</v>
      </c>
    </row>
    <row r="51" spans="1:21" ht="30" x14ac:dyDescent="0.35">
      <c r="A51" s="96" t="s">
        <v>674</v>
      </c>
      <c r="B51" s="90" t="s">
        <v>19</v>
      </c>
      <c r="C51" s="91"/>
      <c r="D51" s="91" t="s">
        <v>687</v>
      </c>
      <c r="E51" s="25" t="s">
        <v>702</v>
      </c>
      <c r="F51" s="27" t="s">
        <v>703</v>
      </c>
      <c r="G51" s="27" t="s">
        <v>76</v>
      </c>
      <c r="H51" s="27" t="s">
        <v>690</v>
      </c>
      <c r="I51" s="27" t="s">
        <v>1397</v>
      </c>
      <c r="J51" s="26" t="s">
        <v>122</v>
      </c>
      <c r="K51" s="27" t="s">
        <v>72</v>
      </c>
      <c r="L51" s="26" t="s">
        <v>1398</v>
      </c>
      <c r="M51" s="29"/>
      <c r="N51" s="28">
        <v>43101</v>
      </c>
      <c r="O51" s="28">
        <v>44926</v>
      </c>
      <c r="P51" s="33">
        <v>0</v>
      </c>
      <c r="Q51" s="33">
        <v>0</v>
      </c>
      <c r="R51" s="34">
        <v>0</v>
      </c>
      <c r="S51" s="34">
        <v>0</v>
      </c>
      <c r="T51" s="34">
        <v>0</v>
      </c>
      <c r="U51" s="34">
        <v>0</v>
      </c>
    </row>
    <row r="52" spans="1:21" ht="20" x14ac:dyDescent="0.35">
      <c r="A52" s="95" t="s">
        <v>674</v>
      </c>
      <c r="B52" s="18" t="s">
        <v>19</v>
      </c>
      <c r="C52" s="18"/>
      <c r="D52" s="18" t="s">
        <v>21</v>
      </c>
      <c r="E52" s="19" t="s">
        <v>704</v>
      </c>
      <c r="F52" s="30" t="s">
        <v>705</v>
      </c>
      <c r="G52" s="30" t="s">
        <v>76</v>
      </c>
      <c r="H52" s="30" t="s">
        <v>125</v>
      </c>
      <c r="I52" s="30" t="s">
        <v>42</v>
      </c>
      <c r="J52" s="20" t="s">
        <v>291</v>
      </c>
      <c r="K52" s="20" t="s">
        <v>292</v>
      </c>
      <c r="L52" s="20" t="s">
        <v>1402</v>
      </c>
      <c r="M52" s="23"/>
      <c r="N52" s="21">
        <v>34917</v>
      </c>
      <c r="O52" s="21">
        <v>43281</v>
      </c>
      <c r="P52" s="35">
        <v>0.26955576000000003</v>
      </c>
      <c r="Q52" s="35">
        <v>0</v>
      </c>
      <c r="R52" s="36">
        <v>0.11884992</v>
      </c>
      <c r="S52" s="36">
        <v>0</v>
      </c>
      <c r="T52" s="36">
        <v>1.8845199999999999E-2</v>
      </c>
      <c r="U52" s="36">
        <v>1.8845199999999999E-2</v>
      </c>
    </row>
    <row r="53" spans="1:21" ht="110" x14ac:dyDescent="0.35">
      <c r="A53" s="96" t="s">
        <v>674</v>
      </c>
      <c r="B53" s="90" t="s">
        <v>19</v>
      </c>
      <c r="C53" s="91"/>
      <c r="D53" s="91" t="s">
        <v>21</v>
      </c>
      <c r="E53" s="25" t="s">
        <v>706</v>
      </c>
      <c r="F53" s="26" t="s">
        <v>707</v>
      </c>
      <c r="G53" s="26" t="s">
        <v>76</v>
      </c>
      <c r="H53" s="26" t="s">
        <v>125</v>
      </c>
      <c r="I53" s="27" t="s">
        <v>42</v>
      </c>
      <c r="J53" s="26" t="s">
        <v>35</v>
      </c>
      <c r="K53" s="26" t="s">
        <v>36</v>
      </c>
      <c r="L53" s="26" t="s">
        <v>1503</v>
      </c>
      <c r="M53" s="29" t="s">
        <v>1570</v>
      </c>
      <c r="N53" s="28">
        <v>32509</v>
      </c>
      <c r="O53" s="28">
        <v>43830</v>
      </c>
      <c r="P53" s="33">
        <v>4.5693516000000001</v>
      </c>
      <c r="Q53" s="33">
        <v>1.6031392799999999</v>
      </c>
      <c r="R53" s="34">
        <v>2.6383163500000002</v>
      </c>
      <c r="S53" s="34">
        <v>2.7089790499999999</v>
      </c>
      <c r="T53" s="34">
        <v>4.09738924</v>
      </c>
      <c r="U53" s="34">
        <v>12.48895963</v>
      </c>
    </row>
    <row r="54" spans="1:21" ht="80" x14ac:dyDescent="0.35">
      <c r="A54" s="95" t="s">
        <v>674</v>
      </c>
      <c r="B54" s="18" t="s">
        <v>19</v>
      </c>
      <c r="C54" s="18"/>
      <c r="D54" s="18" t="s">
        <v>21</v>
      </c>
      <c r="E54" s="19" t="s">
        <v>708</v>
      </c>
      <c r="F54" s="30" t="s">
        <v>709</v>
      </c>
      <c r="G54" s="30" t="s">
        <v>76</v>
      </c>
      <c r="H54" s="30" t="s">
        <v>125</v>
      </c>
      <c r="I54" s="30" t="s">
        <v>42</v>
      </c>
      <c r="J54" s="30" t="s">
        <v>35</v>
      </c>
      <c r="K54" s="30" t="s">
        <v>36</v>
      </c>
      <c r="L54" s="20" t="s">
        <v>1403</v>
      </c>
      <c r="M54" s="23" t="s">
        <v>1571</v>
      </c>
      <c r="N54" s="21">
        <v>33038</v>
      </c>
      <c r="O54" s="21">
        <v>43830</v>
      </c>
      <c r="P54" s="35">
        <v>117.36530279</v>
      </c>
      <c r="Q54" s="35">
        <v>81.649786750000004</v>
      </c>
      <c r="R54" s="36">
        <v>61.453988580000001</v>
      </c>
      <c r="S54" s="36">
        <v>96.201117999999994</v>
      </c>
      <c r="T54" s="36">
        <v>53.70942135</v>
      </c>
      <c r="U54" s="36">
        <v>57.842134090000002</v>
      </c>
    </row>
    <row r="55" spans="1:21" ht="50" x14ac:dyDescent="0.35">
      <c r="A55" s="96" t="s">
        <v>674</v>
      </c>
      <c r="B55" s="90" t="s">
        <v>19</v>
      </c>
      <c r="C55" s="91"/>
      <c r="D55" s="91" t="s">
        <v>21</v>
      </c>
      <c r="E55" s="25" t="s">
        <v>710</v>
      </c>
      <c r="F55" s="26" t="s">
        <v>711</v>
      </c>
      <c r="G55" s="26" t="s">
        <v>76</v>
      </c>
      <c r="H55" s="26" t="s">
        <v>125</v>
      </c>
      <c r="I55" s="27" t="s">
        <v>42</v>
      </c>
      <c r="J55" s="26" t="s">
        <v>35</v>
      </c>
      <c r="K55" s="26" t="s">
        <v>36</v>
      </c>
      <c r="L55" s="26" t="s">
        <v>1404</v>
      </c>
      <c r="M55" s="29" t="s">
        <v>1571</v>
      </c>
      <c r="N55" s="28">
        <v>33038</v>
      </c>
      <c r="O55" s="28">
        <v>43830</v>
      </c>
      <c r="P55" s="33">
        <v>26.52124968</v>
      </c>
      <c r="Q55" s="33">
        <v>27.564216380000001</v>
      </c>
      <c r="R55" s="34">
        <v>17.755028190000001</v>
      </c>
      <c r="S55" s="34">
        <v>15.595309350000001</v>
      </c>
      <c r="T55" s="34">
        <v>191.57955982999999</v>
      </c>
      <c r="U55" s="34">
        <v>49.405607310000001</v>
      </c>
    </row>
    <row r="56" spans="1:21" ht="60" x14ac:dyDescent="0.35">
      <c r="A56" s="95" t="s">
        <v>674</v>
      </c>
      <c r="B56" s="90" t="s">
        <v>19</v>
      </c>
      <c r="C56" s="91"/>
      <c r="D56" s="91" t="s">
        <v>315</v>
      </c>
      <c r="E56" s="19" t="s">
        <v>712</v>
      </c>
      <c r="F56" s="30" t="s">
        <v>713</v>
      </c>
      <c r="G56" s="30" t="s">
        <v>76</v>
      </c>
      <c r="H56" s="30" t="s">
        <v>329</v>
      </c>
      <c r="I56" s="30" t="s">
        <v>318</v>
      </c>
      <c r="J56" s="20" t="s">
        <v>291</v>
      </c>
      <c r="K56" s="20" t="s">
        <v>292</v>
      </c>
      <c r="L56" s="20" t="s">
        <v>1405</v>
      </c>
      <c r="M56" s="23" t="s">
        <v>1572</v>
      </c>
      <c r="N56" s="21">
        <v>37622</v>
      </c>
      <c r="O56" s="21">
        <v>43465</v>
      </c>
      <c r="P56" s="35">
        <v>0.12045980000000001</v>
      </c>
      <c r="Q56" s="35">
        <v>0.53781000000000001</v>
      </c>
      <c r="R56" s="36">
        <v>0.28612120000000002</v>
      </c>
      <c r="S56" s="36">
        <v>7.5393959999999996E-2</v>
      </c>
      <c r="T56" s="36">
        <v>0.19850096</v>
      </c>
      <c r="U56" s="36">
        <v>0.19850096</v>
      </c>
    </row>
    <row r="57" spans="1:21" ht="60" x14ac:dyDescent="0.35">
      <c r="A57" s="96" t="s">
        <v>674</v>
      </c>
      <c r="B57" s="90" t="s">
        <v>19</v>
      </c>
      <c r="C57" s="91"/>
      <c r="D57" s="91" t="s">
        <v>21</v>
      </c>
      <c r="E57" s="25" t="s">
        <v>714</v>
      </c>
      <c r="F57" s="27" t="s">
        <v>715</v>
      </c>
      <c r="G57" s="27" t="s">
        <v>76</v>
      </c>
      <c r="H57" s="27" t="s">
        <v>125</v>
      </c>
      <c r="I57" s="27" t="s">
        <v>42</v>
      </c>
      <c r="J57" s="26" t="s">
        <v>291</v>
      </c>
      <c r="K57" s="26" t="s">
        <v>292</v>
      </c>
      <c r="L57" s="26" t="s">
        <v>1406</v>
      </c>
      <c r="M57" s="29"/>
      <c r="N57" s="28">
        <v>42460</v>
      </c>
      <c r="O57" s="28">
        <v>44285</v>
      </c>
      <c r="P57" s="29" t="s">
        <v>1529</v>
      </c>
      <c r="Q57" s="29" t="s">
        <v>1529</v>
      </c>
      <c r="R57" s="29" t="s">
        <v>1529</v>
      </c>
      <c r="S57" s="29" t="s">
        <v>1529</v>
      </c>
      <c r="T57" s="29" t="s">
        <v>1529</v>
      </c>
      <c r="U57" s="29" t="s">
        <v>1529</v>
      </c>
    </row>
    <row r="58" spans="1:21" ht="70" x14ac:dyDescent="0.35">
      <c r="A58" s="95" t="s">
        <v>674</v>
      </c>
      <c r="B58" s="90" t="s">
        <v>19</v>
      </c>
      <c r="C58" s="91"/>
      <c r="D58" s="91" t="s">
        <v>21</v>
      </c>
      <c r="E58" s="19" t="s">
        <v>716</v>
      </c>
      <c r="F58" s="30" t="s">
        <v>717</v>
      </c>
      <c r="G58" s="30" t="s">
        <v>76</v>
      </c>
      <c r="H58" s="30" t="s">
        <v>125</v>
      </c>
      <c r="I58" s="30" t="s">
        <v>42</v>
      </c>
      <c r="J58" s="30" t="s">
        <v>259</v>
      </c>
      <c r="K58" s="30" t="s">
        <v>260</v>
      </c>
      <c r="L58" s="20" t="s">
        <v>1407</v>
      </c>
      <c r="M58" s="23"/>
      <c r="N58" s="21" t="s">
        <v>670</v>
      </c>
      <c r="O58" s="21">
        <v>46752</v>
      </c>
      <c r="P58" s="23" t="s">
        <v>1529</v>
      </c>
      <c r="Q58" s="23" t="s">
        <v>1529</v>
      </c>
      <c r="R58" s="23" t="s">
        <v>1529</v>
      </c>
      <c r="S58" s="23" t="s">
        <v>1529</v>
      </c>
      <c r="T58" s="23" t="s">
        <v>1529</v>
      </c>
      <c r="U58" s="23" t="s">
        <v>1529</v>
      </c>
    </row>
    <row r="59" spans="1:21" ht="60" x14ac:dyDescent="0.35">
      <c r="A59" s="96" t="s">
        <v>674</v>
      </c>
      <c r="B59" s="90" t="s">
        <v>19</v>
      </c>
      <c r="C59" s="91"/>
      <c r="D59" s="91" t="s">
        <v>21</v>
      </c>
      <c r="E59" s="25" t="s">
        <v>718</v>
      </c>
      <c r="F59" s="27" t="s">
        <v>719</v>
      </c>
      <c r="G59" s="27" t="s">
        <v>76</v>
      </c>
      <c r="H59" s="27" t="s">
        <v>125</v>
      </c>
      <c r="I59" s="27" t="s">
        <v>42</v>
      </c>
      <c r="J59" s="27" t="s">
        <v>259</v>
      </c>
      <c r="K59" s="27" t="s">
        <v>260</v>
      </c>
      <c r="L59" s="26" t="s">
        <v>1407</v>
      </c>
      <c r="M59" s="29"/>
      <c r="N59" s="28" t="s">
        <v>670</v>
      </c>
      <c r="O59" s="28">
        <v>46752</v>
      </c>
      <c r="P59" s="29" t="s">
        <v>1529</v>
      </c>
      <c r="Q59" s="29" t="s">
        <v>1529</v>
      </c>
      <c r="R59" s="29" t="s">
        <v>1529</v>
      </c>
      <c r="S59" s="29" t="s">
        <v>1529</v>
      </c>
      <c r="T59" s="29" t="s">
        <v>1529</v>
      </c>
      <c r="U59" s="29" t="s">
        <v>1529</v>
      </c>
    </row>
    <row r="60" spans="1:21" ht="18" customHeight="1" x14ac:dyDescent="0.35">
      <c r="A60" s="95" t="s">
        <v>674</v>
      </c>
      <c r="B60" s="90" t="s">
        <v>19</v>
      </c>
      <c r="C60" s="91"/>
      <c r="D60" s="91" t="s">
        <v>21</v>
      </c>
      <c r="E60" s="19" t="s">
        <v>720</v>
      </c>
      <c r="F60" s="30" t="s">
        <v>721</v>
      </c>
      <c r="G60" s="30" t="s">
        <v>76</v>
      </c>
      <c r="H60" s="30" t="s">
        <v>125</v>
      </c>
      <c r="I60" s="30" t="s">
        <v>42</v>
      </c>
      <c r="J60" s="30" t="s">
        <v>259</v>
      </c>
      <c r="K60" s="30" t="s">
        <v>260</v>
      </c>
      <c r="L60" s="20" t="s">
        <v>1407</v>
      </c>
      <c r="M60" s="23" t="s">
        <v>1573</v>
      </c>
      <c r="N60" s="21">
        <v>35837</v>
      </c>
      <c r="O60" s="21">
        <v>46752</v>
      </c>
      <c r="P60" s="23" t="s">
        <v>1529</v>
      </c>
      <c r="Q60" s="23" t="s">
        <v>1529</v>
      </c>
      <c r="R60" s="23" t="s">
        <v>1529</v>
      </c>
      <c r="S60" s="23" t="s">
        <v>1529</v>
      </c>
      <c r="T60" s="23" t="s">
        <v>1529</v>
      </c>
      <c r="U60" s="23" t="s">
        <v>1529</v>
      </c>
    </row>
    <row r="61" spans="1:21" ht="40" x14ac:dyDescent="0.35">
      <c r="A61" s="96" t="s">
        <v>674</v>
      </c>
      <c r="B61" s="90" t="s">
        <v>19</v>
      </c>
      <c r="C61" s="91"/>
      <c r="D61" s="91" t="s">
        <v>21</v>
      </c>
      <c r="E61" s="25" t="s">
        <v>722</v>
      </c>
      <c r="F61" s="27" t="s">
        <v>723</v>
      </c>
      <c r="G61" s="27" t="s">
        <v>76</v>
      </c>
      <c r="H61" s="27" t="s">
        <v>125</v>
      </c>
      <c r="I61" s="27" t="s">
        <v>42</v>
      </c>
      <c r="J61" s="27" t="s">
        <v>259</v>
      </c>
      <c r="K61" s="27" t="s">
        <v>260</v>
      </c>
      <c r="L61" s="26" t="s">
        <v>1407</v>
      </c>
      <c r="M61" s="29"/>
      <c r="N61" s="28">
        <v>32509</v>
      </c>
      <c r="O61" s="28">
        <v>46752</v>
      </c>
      <c r="P61" s="29" t="s">
        <v>1529</v>
      </c>
      <c r="Q61" s="29" t="s">
        <v>1529</v>
      </c>
      <c r="R61" s="29" t="s">
        <v>1529</v>
      </c>
      <c r="S61" s="29" t="s">
        <v>1529</v>
      </c>
      <c r="T61" s="29" t="s">
        <v>1529</v>
      </c>
      <c r="U61" s="29" t="s">
        <v>1529</v>
      </c>
    </row>
    <row r="62" spans="1:21" ht="40" x14ac:dyDescent="0.35">
      <c r="A62" s="95" t="s">
        <v>674</v>
      </c>
      <c r="B62" s="90" t="s">
        <v>19</v>
      </c>
      <c r="C62" s="91"/>
      <c r="D62" s="91" t="s">
        <v>315</v>
      </c>
      <c r="E62" s="19" t="s">
        <v>724</v>
      </c>
      <c r="F62" s="20" t="s">
        <v>725</v>
      </c>
      <c r="G62" s="20" t="s">
        <v>76</v>
      </c>
      <c r="H62" s="20" t="s">
        <v>329</v>
      </c>
      <c r="I62" s="20" t="s">
        <v>318</v>
      </c>
      <c r="J62" s="20" t="s">
        <v>259</v>
      </c>
      <c r="K62" s="20" t="s">
        <v>260</v>
      </c>
      <c r="L62" s="20" t="s">
        <v>1407</v>
      </c>
      <c r="M62" s="23" t="s">
        <v>1574</v>
      </c>
      <c r="N62" s="21">
        <v>37622</v>
      </c>
      <c r="O62" s="21">
        <v>46752</v>
      </c>
      <c r="P62" s="35">
        <v>2.68700692</v>
      </c>
      <c r="Q62" s="35">
        <v>16.532323420000001</v>
      </c>
      <c r="R62" s="36">
        <v>10.240819460000001</v>
      </c>
      <c r="S62" s="36">
        <v>4.5403960099999994</v>
      </c>
      <c r="T62" s="36">
        <v>1.06076788</v>
      </c>
      <c r="U62" s="36">
        <v>0.98353721000000005</v>
      </c>
    </row>
    <row r="63" spans="1:21" ht="50" x14ac:dyDescent="0.35">
      <c r="A63" s="96" t="s">
        <v>674</v>
      </c>
      <c r="B63" s="90" t="s">
        <v>19</v>
      </c>
      <c r="C63" s="91"/>
      <c r="D63" s="91" t="s">
        <v>29</v>
      </c>
      <c r="E63" s="25" t="s">
        <v>726</v>
      </c>
      <c r="F63" s="27" t="s">
        <v>727</v>
      </c>
      <c r="G63" s="27" t="s">
        <v>76</v>
      </c>
      <c r="H63" s="27" t="s">
        <v>33</v>
      </c>
      <c r="I63" s="27" t="s">
        <v>34</v>
      </c>
      <c r="J63" s="27" t="s">
        <v>259</v>
      </c>
      <c r="K63" s="27" t="s">
        <v>260</v>
      </c>
      <c r="L63" s="26" t="s">
        <v>1407</v>
      </c>
      <c r="M63" s="29"/>
      <c r="N63" s="28">
        <v>32509</v>
      </c>
      <c r="O63" s="28">
        <v>46752</v>
      </c>
      <c r="P63" s="33">
        <v>172.36593483999999</v>
      </c>
      <c r="Q63" s="33">
        <v>196.24624876999999</v>
      </c>
      <c r="R63" s="34">
        <v>136.61107612999999</v>
      </c>
      <c r="S63" s="34">
        <v>112.29986728</v>
      </c>
      <c r="T63" s="34">
        <v>79.964104980000002</v>
      </c>
      <c r="U63" s="34">
        <v>79.375328809999999</v>
      </c>
    </row>
    <row r="64" spans="1:21" ht="90" x14ac:dyDescent="0.35">
      <c r="A64" s="95" t="s">
        <v>674</v>
      </c>
      <c r="B64" s="90" t="s">
        <v>19</v>
      </c>
      <c r="C64" s="91"/>
      <c r="D64" s="91" t="s">
        <v>687</v>
      </c>
      <c r="E64" s="19" t="s">
        <v>728</v>
      </c>
      <c r="F64" s="30" t="s">
        <v>729</v>
      </c>
      <c r="G64" s="30" t="s">
        <v>76</v>
      </c>
      <c r="H64" s="30" t="s">
        <v>690</v>
      </c>
      <c r="I64" s="30" t="s">
        <v>1397</v>
      </c>
      <c r="J64" s="20" t="s">
        <v>291</v>
      </c>
      <c r="K64" s="20" t="s">
        <v>292</v>
      </c>
      <c r="L64" s="20" t="s">
        <v>1408</v>
      </c>
      <c r="M64" s="23" t="s">
        <v>1575</v>
      </c>
      <c r="N64" s="21">
        <v>39448</v>
      </c>
      <c r="O64" s="21">
        <v>44926</v>
      </c>
      <c r="P64" s="35">
        <v>0.19539506999999998</v>
      </c>
      <c r="Q64" s="35">
        <v>0.50290038000000004</v>
      </c>
      <c r="R64" s="36">
        <v>0.73270181000000001</v>
      </c>
      <c r="S64" s="36">
        <v>1.08681351</v>
      </c>
      <c r="T64" s="36">
        <v>8.02645169</v>
      </c>
      <c r="U64" s="36">
        <v>17.028698599999998</v>
      </c>
    </row>
    <row r="65" spans="1:21" ht="60" x14ac:dyDescent="0.35">
      <c r="A65" s="96" t="s">
        <v>674</v>
      </c>
      <c r="B65" s="90" t="s">
        <v>19</v>
      </c>
      <c r="C65" s="91"/>
      <c r="D65" s="91" t="s">
        <v>29</v>
      </c>
      <c r="E65" s="25" t="s">
        <v>730</v>
      </c>
      <c r="F65" s="27" t="s">
        <v>731</v>
      </c>
      <c r="G65" s="27" t="s">
        <v>76</v>
      </c>
      <c r="H65" s="27" t="s">
        <v>33</v>
      </c>
      <c r="I65" s="27" t="s">
        <v>34</v>
      </c>
      <c r="J65" s="27" t="s">
        <v>259</v>
      </c>
      <c r="K65" s="27" t="s">
        <v>260</v>
      </c>
      <c r="L65" s="27" t="s">
        <v>260</v>
      </c>
      <c r="M65" s="29" t="s">
        <v>1576</v>
      </c>
      <c r="N65" s="28">
        <v>42736</v>
      </c>
      <c r="O65" s="28">
        <v>45291</v>
      </c>
      <c r="P65" s="33">
        <v>10.23987256</v>
      </c>
      <c r="Q65" s="33">
        <v>5.1881250099999994</v>
      </c>
      <c r="R65" s="34">
        <v>2.0025111799999999</v>
      </c>
      <c r="S65" s="34">
        <v>0</v>
      </c>
      <c r="T65" s="34">
        <v>7.4000354100000001</v>
      </c>
      <c r="U65" s="34">
        <v>7.3385230300000002</v>
      </c>
    </row>
    <row r="66" spans="1:21" ht="60" x14ac:dyDescent="0.35">
      <c r="A66" s="95" t="s">
        <v>674</v>
      </c>
      <c r="B66" s="90" t="s">
        <v>19</v>
      </c>
      <c r="C66" s="91"/>
      <c r="D66" s="91" t="s">
        <v>315</v>
      </c>
      <c r="E66" s="19" t="s">
        <v>732</v>
      </c>
      <c r="F66" s="20" t="s">
        <v>733</v>
      </c>
      <c r="G66" s="20" t="s">
        <v>76</v>
      </c>
      <c r="H66" s="30" t="s">
        <v>329</v>
      </c>
      <c r="I66" s="30" t="s">
        <v>318</v>
      </c>
      <c r="J66" s="20" t="s">
        <v>259</v>
      </c>
      <c r="K66" s="20" t="s">
        <v>260</v>
      </c>
      <c r="L66" s="20" t="s">
        <v>260</v>
      </c>
      <c r="M66" s="23" t="s">
        <v>1577</v>
      </c>
      <c r="N66" s="21">
        <v>43466</v>
      </c>
      <c r="O66" s="21">
        <v>43830</v>
      </c>
      <c r="P66" s="23"/>
      <c r="Q66" s="23"/>
      <c r="R66" s="32"/>
      <c r="S66" s="32"/>
      <c r="T66" s="32"/>
      <c r="U66" s="32"/>
    </row>
    <row r="67" spans="1:21" ht="30" x14ac:dyDescent="0.35">
      <c r="A67" s="96" t="s">
        <v>674</v>
      </c>
      <c r="B67" s="90" t="s">
        <v>19</v>
      </c>
      <c r="C67" s="91"/>
      <c r="D67" s="91" t="s">
        <v>687</v>
      </c>
      <c r="E67" s="25" t="s">
        <v>734</v>
      </c>
      <c r="F67" s="27" t="s">
        <v>735</v>
      </c>
      <c r="G67" s="27" t="s">
        <v>76</v>
      </c>
      <c r="H67" s="27" t="s">
        <v>690</v>
      </c>
      <c r="I67" s="27" t="s">
        <v>1397</v>
      </c>
      <c r="J67" s="27" t="s">
        <v>35</v>
      </c>
      <c r="K67" s="27" t="s">
        <v>36</v>
      </c>
      <c r="L67" s="26" t="s">
        <v>1409</v>
      </c>
      <c r="M67" s="29" t="s">
        <v>1578</v>
      </c>
      <c r="N67" s="28">
        <v>33239</v>
      </c>
      <c r="O67" s="28">
        <v>43418</v>
      </c>
      <c r="P67" s="33">
        <v>1.24169799</v>
      </c>
      <c r="Q67" s="33">
        <v>3.2661342599999998</v>
      </c>
      <c r="R67" s="34">
        <v>3.0855835699999998</v>
      </c>
      <c r="S67" s="34">
        <v>4.0258300900000004</v>
      </c>
      <c r="T67" s="34">
        <v>4.5774289699999997</v>
      </c>
      <c r="U67" s="34">
        <v>5.3044854099999998</v>
      </c>
    </row>
    <row r="68" spans="1:21" ht="70" x14ac:dyDescent="0.35">
      <c r="A68" s="95" t="s">
        <v>674</v>
      </c>
      <c r="B68" s="90" t="s">
        <v>19</v>
      </c>
      <c r="C68" s="91"/>
      <c r="D68" s="91" t="s">
        <v>21</v>
      </c>
      <c r="E68" s="19" t="s">
        <v>736</v>
      </c>
      <c r="F68" s="30" t="s">
        <v>737</v>
      </c>
      <c r="G68" s="30" t="s">
        <v>76</v>
      </c>
      <c r="H68" s="30" t="s">
        <v>125</v>
      </c>
      <c r="I68" s="30" t="s">
        <v>42</v>
      </c>
      <c r="J68" s="30" t="s">
        <v>35</v>
      </c>
      <c r="K68" s="30" t="s">
        <v>36</v>
      </c>
      <c r="L68" s="20" t="s">
        <v>1410</v>
      </c>
      <c r="M68" s="23" t="s">
        <v>1579</v>
      </c>
      <c r="N68" s="21">
        <v>32847</v>
      </c>
      <c r="O68" s="21">
        <v>43830</v>
      </c>
      <c r="P68" s="35">
        <v>0.21082979999999998</v>
      </c>
      <c r="Q68" s="35">
        <v>0.14861902999999999</v>
      </c>
      <c r="R68" s="36">
        <v>0.22585284999999999</v>
      </c>
      <c r="S68" s="36">
        <v>0.12572157</v>
      </c>
      <c r="T68" s="36">
        <v>0.14671692999999997</v>
      </c>
      <c r="U68" s="36">
        <v>0.17937918</v>
      </c>
    </row>
    <row r="69" spans="1:21" ht="50" x14ac:dyDescent="0.35">
      <c r="A69" s="96" t="s">
        <v>674</v>
      </c>
      <c r="B69" s="90" t="s">
        <v>19</v>
      </c>
      <c r="C69" s="91"/>
      <c r="D69" s="91" t="s">
        <v>21</v>
      </c>
      <c r="E69" s="25" t="s">
        <v>738</v>
      </c>
      <c r="F69" s="27" t="s">
        <v>739</v>
      </c>
      <c r="G69" s="27" t="s">
        <v>76</v>
      </c>
      <c r="H69" s="27" t="s">
        <v>125</v>
      </c>
      <c r="I69" s="27" t="s">
        <v>42</v>
      </c>
      <c r="J69" s="27" t="s">
        <v>248</v>
      </c>
      <c r="K69" s="27" t="s">
        <v>249</v>
      </c>
      <c r="L69" s="26" t="s">
        <v>759</v>
      </c>
      <c r="M69" s="29" t="s">
        <v>1580</v>
      </c>
      <c r="N69" s="28" t="s">
        <v>222</v>
      </c>
      <c r="O69" s="28">
        <v>43830</v>
      </c>
      <c r="P69" s="33">
        <v>0.82364870999999995</v>
      </c>
      <c r="Q69" s="33">
        <v>1.07481765</v>
      </c>
      <c r="R69" s="34">
        <v>0.76486684999999999</v>
      </c>
      <c r="S69" s="34">
        <v>1.1507897499999999</v>
      </c>
      <c r="T69" s="34">
        <v>2.4238100499999997</v>
      </c>
      <c r="U69" s="34">
        <v>2.4147439099999999</v>
      </c>
    </row>
    <row r="70" spans="1:21" ht="70" x14ac:dyDescent="0.35">
      <c r="A70" s="95" t="s">
        <v>674</v>
      </c>
      <c r="B70" s="90" t="s">
        <v>19</v>
      </c>
      <c r="C70" s="91"/>
      <c r="D70" s="91" t="s">
        <v>21</v>
      </c>
      <c r="E70" s="19" t="s">
        <v>740</v>
      </c>
      <c r="F70" s="20" t="s">
        <v>741</v>
      </c>
      <c r="G70" s="20" t="s">
        <v>76</v>
      </c>
      <c r="H70" s="30" t="s">
        <v>125</v>
      </c>
      <c r="I70" s="30" t="s">
        <v>42</v>
      </c>
      <c r="J70" s="20" t="s">
        <v>25</v>
      </c>
      <c r="K70" s="20" t="s">
        <v>26</v>
      </c>
      <c r="L70" s="20" t="s">
        <v>1411</v>
      </c>
      <c r="M70" s="23" t="s">
        <v>1581</v>
      </c>
      <c r="N70" s="21">
        <v>32509</v>
      </c>
      <c r="O70" s="21">
        <v>43830</v>
      </c>
      <c r="P70" s="23" t="s">
        <v>742</v>
      </c>
      <c r="Q70" s="23" t="s">
        <v>742</v>
      </c>
      <c r="R70" s="32" t="s">
        <v>742</v>
      </c>
      <c r="S70" s="32" t="s">
        <v>742</v>
      </c>
      <c r="T70" s="32" t="s">
        <v>742</v>
      </c>
      <c r="U70" s="36" t="s">
        <v>742</v>
      </c>
    </row>
    <row r="71" spans="1:21" ht="50" x14ac:dyDescent="0.35">
      <c r="A71" s="96" t="s">
        <v>674</v>
      </c>
      <c r="B71" s="90" t="s">
        <v>19</v>
      </c>
      <c r="C71" s="91"/>
      <c r="D71" s="91" t="s">
        <v>687</v>
      </c>
      <c r="E71" s="25" t="s">
        <v>743</v>
      </c>
      <c r="F71" s="27" t="s">
        <v>744</v>
      </c>
      <c r="G71" s="27" t="s">
        <v>76</v>
      </c>
      <c r="H71" s="27" t="s">
        <v>690</v>
      </c>
      <c r="I71" s="27" t="s">
        <v>1397</v>
      </c>
      <c r="J71" s="26" t="s">
        <v>25</v>
      </c>
      <c r="K71" s="26" t="s">
        <v>26</v>
      </c>
      <c r="L71" s="26" t="s">
        <v>1412</v>
      </c>
      <c r="M71" s="29" t="s">
        <v>1582</v>
      </c>
      <c r="N71" s="28">
        <v>32957</v>
      </c>
      <c r="O71" s="28">
        <v>43830</v>
      </c>
      <c r="P71" s="33">
        <v>0</v>
      </c>
      <c r="Q71" s="33">
        <v>5.4848400000000004E-3</v>
      </c>
      <c r="R71" s="34">
        <v>9.6956799999999999E-3</v>
      </c>
      <c r="S71" s="34">
        <v>7.4763E-3</v>
      </c>
      <c r="T71" s="34">
        <v>3.50037E-3</v>
      </c>
      <c r="U71" s="34">
        <v>1.60411E-3</v>
      </c>
    </row>
    <row r="72" spans="1:21" ht="80" x14ac:dyDescent="0.35">
      <c r="A72" s="95" t="s">
        <v>674</v>
      </c>
      <c r="B72" s="90" t="s">
        <v>19</v>
      </c>
      <c r="C72" s="91"/>
      <c r="D72" s="91" t="s">
        <v>21</v>
      </c>
      <c r="E72" s="19" t="s">
        <v>745</v>
      </c>
      <c r="F72" s="20" t="s">
        <v>746</v>
      </c>
      <c r="G72" s="20" t="s">
        <v>76</v>
      </c>
      <c r="H72" s="30" t="s">
        <v>125</v>
      </c>
      <c r="I72" s="30" t="s">
        <v>42</v>
      </c>
      <c r="J72" s="20" t="s">
        <v>35</v>
      </c>
      <c r="K72" s="30" t="s">
        <v>36</v>
      </c>
      <c r="L72" s="20" t="s">
        <v>1413</v>
      </c>
      <c r="M72" s="23" t="s">
        <v>1583</v>
      </c>
      <c r="N72" s="21" t="s">
        <v>667</v>
      </c>
      <c r="O72" s="21">
        <v>44196</v>
      </c>
      <c r="P72" s="35">
        <v>4.4322971400000002</v>
      </c>
      <c r="Q72" s="35">
        <v>4.4405666899999998</v>
      </c>
      <c r="R72" s="36">
        <v>4.4506494299999995</v>
      </c>
      <c r="S72" s="36">
        <v>4.4070546500000001</v>
      </c>
      <c r="T72" s="36">
        <v>3.8864056799999998</v>
      </c>
      <c r="U72" s="36">
        <v>3.42416608</v>
      </c>
    </row>
    <row r="73" spans="1:21" ht="50" x14ac:dyDescent="0.35">
      <c r="A73" s="96" t="s">
        <v>674</v>
      </c>
      <c r="B73" s="90" t="s">
        <v>19</v>
      </c>
      <c r="C73" s="91"/>
      <c r="D73" s="91" t="s">
        <v>21</v>
      </c>
      <c r="E73" s="25" t="s">
        <v>747</v>
      </c>
      <c r="F73" s="27" t="s">
        <v>748</v>
      </c>
      <c r="G73" s="27" t="s">
        <v>76</v>
      </c>
      <c r="H73" s="27" t="s">
        <v>125</v>
      </c>
      <c r="I73" s="27" t="s">
        <v>42</v>
      </c>
      <c r="J73" s="27" t="s">
        <v>35</v>
      </c>
      <c r="K73" s="27" t="s">
        <v>36</v>
      </c>
      <c r="L73" s="26" t="s">
        <v>1414</v>
      </c>
      <c r="M73" s="29" t="s">
        <v>1584</v>
      </c>
      <c r="N73" s="28">
        <v>37257</v>
      </c>
      <c r="O73" s="28">
        <v>43739</v>
      </c>
      <c r="P73" s="33">
        <v>0.39493874000000001</v>
      </c>
      <c r="Q73" s="33">
        <v>0.61731720999999995</v>
      </c>
      <c r="R73" s="34">
        <v>0.55653302999999998</v>
      </c>
      <c r="S73" s="34">
        <v>0.5922965</v>
      </c>
      <c r="T73" s="34">
        <v>0.61808823999999996</v>
      </c>
      <c r="U73" s="34">
        <v>0.64500310000000005</v>
      </c>
    </row>
    <row r="74" spans="1:21" ht="70" x14ac:dyDescent="0.35">
      <c r="A74" s="95" t="s">
        <v>674</v>
      </c>
      <c r="B74" s="90" t="s">
        <v>19</v>
      </c>
      <c r="C74" s="91"/>
      <c r="D74" s="91" t="s">
        <v>687</v>
      </c>
      <c r="E74" s="19" t="s">
        <v>749</v>
      </c>
      <c r="F74" s="20" t="s">
        <v>750</v>
      </c>
      <c r="G74" s="20" t="s">
        <v>76</v>
      </c>
      <c r="H74" s="30" t="s">
        <v>690</v>
      </c>
      <c r="I74" s="30" t="s">
        <v>1397</v>
      </c>
      <c r="J74" s="20" t="s">
        <v>248</v>
      </c>
      <c r="K74" s="20" t="s">
        <v>249</v>
      </c>
      <c r="L74" s="20" t="s">
        <v>1415</v>
      </c>
      <c r="M74" s="23"/>
      <c r="N74" s="21">
        <v>42005</v>
      </c>
      <c r="O74" s="21">
        <v>43830</v>
      </c>
      <c r="P74" s="35">
        <v>0</v>
      </c>
      <c r="Q74" s="35">
        <v>0</v>
      </c>
      <c r="R74" s="36">
        <v>1.1084510000000001E-2</v>
      </c>
      <c r="S74" s="36">
        <v>0.65953242999999995</v>
      </c>
      <c r="T74" s="36">
        <v>2.9994489999999999E-2</v>
      </c>
      <c r="U74" s="36">
        <v>2.9994489999999999E-2</v>
      </c>
    </row>
    <row r="75" spans="1:21" ht="36" customHeight="1" x14ac:dyDescent="0.35">
      <c r="A75" s="96" t="s">
        <v>674</v>
      </c>
      <c r="B75" s="90" t="s">
        <v>19</v>
      </c>
      <c r="C75" s="91"/>
      <c r="D75" s="91" t="s">
        <v>687</v>
      </c>
      <c r="E75" s="25" t="s">
        <v>751</v>
      </c>
      <c r="F75" s="27" t="s">
        <v>752</v>
      </c>
      <c r="G75" s="27" t="s">
        <v>76</v>
      </c>
      <c r="H75" s="27" t="s">
        <v>690</v>
      </c>
      <c r="I75" s="27" t="s">
        <v>1397</v>
      </c>
      <c r="J75" s="26" t="s">
        <v>248</v>
      </c>
      <c r="K75" s="26" t="s">
        <v>249</v>
      </c>
      <c r="L75" s="26" t="s">
        <v>1372</v>
      </c>
      <c r="M75" s="29"/>
      <c r="N75" s="28">
        <v>42005</v>
      </c>
      <c r="O75" s="28">
        <v>43830</v>
      </c>
      <c r="P75" s="33">
        <v>0</v>
      </c>
      <c r="Q75" s="33">
        <v>0</v>
      </c>
      <c r="R75" s="34">
        <v>3.4520000000000002E-5</v>
      </c>
      <c r="S75" s="34">
        <v>3.6140000000000003E-5</v>
      </c>
      <c r="T75" s="34">
        <v>1.857E-5</v>
      </c>
      <c r="U75" s="34">
        <v>1.857E-5</v>
      </c>
    </row>
    <row r="76" spans="1:21" ht="60" x14ac:dyDescent="0.35">
      <c r="A76" s="95" t="s">
        <v>674</v>
      </c>
      <c r="B76" s="90" t="s">
        <v>19</v>
      </c>
      <c r="C76" s="91"/>
      <c r="D76" s="91" t="s">
        <v>687</v>
      </c>
      <c r="E76" s="19" t="s">
        <v>753</v>
      </c>
      <c r="F76" s="20" t="s">
        <v>754</v>
      </c>
      <c r="G76" s="20" t="s">
        <v>76</v>
      </c>
      <c r="H76" s="30" t="s">
        <v>690</v>
      </c>
      <c r="I76" s="30" t="s">
        <v>1397</v>
      </c>
      <c r="J76" s="20" t="s">
        <v>248</v>
      </c>
      <c r="K76" s="20" t="s">
        <v>249</v>
      </c>
      <c r="L76" s="20" t="s">
        <v>1416</v>
      </c>
      <c r="M76" s="23"/>
      <c r="N76" s="21" t="s">
        <v>236</v>
      </c>
      <c r="O76" s="21">
        <v>43830</v>
      </c>
      <c r="P76" s="35">
        <v>0</v>
      </c>
      <c r="Q76" s="35">
        <v>0</v>
      </c>
      <c r="R76" s="36">
        <v>8.7099999999999989E-5</v>
      </c>
      <c r="S76" s="36">
        <v>9.7830000000000004E-5</v>
      </c>
      <c r="T76" s="36">
        <v>1.3668999999999999E-4</v>
      </c>
      <c r="U76" s="36">
        <v>1.3668999999999999E-4</v>
      </c>
    </row>
    <row r="77" spans="1:21" ht="90" x14ac:dyDescent="0.35">
      <c r="A77" s="96" t="s">
        <v>674</v>
      </c>
      <c r="B77" s="90" t="s">
        <v>19</v>
      </c>
      <c r="C77" s="91"/>
      <c r="D77" s="91" t="s">
        <v>687</v>
      </c>
      <c r="E77" s="25" t="s">
        <v>755</v>
      </c>
      <c r="F77" s="27" t="s">
        <v>756</v>
      </c>
      <c r="G77" s="27" t="s">
        <v>76</v>
      </c>
      <c r="H77" s="27" t="s">
        <v>690</v>
      </c>
      <c r="I77" s="27" t="s">
        <v>1397</v>
      </c>
      <c r="J77" s="26" t="s">
        <v>248</v>
      </c>
      <c r="K77" s="26" t="s">
        <v>249</v>
      </c>
      <c r="L77" s="26" t="s">
        <v>1417</v>
      </c>
      <c r="M77" s="29"/>
      <c r="N77" s="28">
        <v>42005</v>
      </c>
      <c r="O77" s="28">
        <v>45291</v>
      </c>
      <c r="P77" s="33">
        <v>0</v>
      </c>
      <c r="Q77" s="33">
        <v>0</v>
      </c>
      <c r="R77" s="34">
        <v>8.17908E-3</v>
      </c>
      <c r="S77" s="34">
        <v>3.5557999999999998E-4</v>
      </c>
      <c r="T77" s="34">
        <v>0</v>
      </c>
      <c r="U77" s="34">
        <v>0</v>
      </c>
    </row>
    <row r="78" spans="1:21" ht="30" x14ac:dyDescent="0.35">
      <c r="A78" s="95" t="s">
        <v>674</v>
      </c>
      <c r="B78" s="90" t="s">
        <v>19</v>
      </c>
      <c r="C78" s="91"/>
      <c r="D78" s="91" t="s">
        <v>687</v>
      </c>
      <c r="E78" s="19" t="s">
        <v>757</v>
      </c>
      <c r="F78" s="20" t="s">
        <v>758</v>
      </c>
      <c r="G78" s="20" t="s">
        <v>76</v>
      </c>
      <c r="H78" s="30" t="s">
        <v>690</v>
      </c>
      <c r="I78" s="30" t="s">
        <v>1397</v>
      </c>
      <c r="J78" s="20" t="s">
        <v>248</v>
      </c>
      <c r="K78" s="20" t="s">
        <v>249</v>
      </c>
      <c r="L78" s="20" t="s">
        <v>759</v>
      </c>
      <c r="M78" s="23"/>
      <c r="N78" s="21">
        <v>42736</v>
      </c>
      <c r="O78" s="21">
        <v>44561</v>
      </c>
      <c r="P78" s="35">
        <v>0</v>
      </c>
      <c r="Q78" s="35">
        <v>0</v>
      </c>
      <c r="R78" s="36">
        <v>0</v>
      </c>
      <c r="S78" s="36">
        <v>0</v>
      </c>
      <c r="T78" s="36">
        <v>4.3822000000000002E-4</v>
      </c>
      <c r="U78" s="36">
        <v>4.3822000000000002E-4</v>
      </c>
    </row>
    <row r="79" spans="1:21" ht="70" x14ac:dyDescent="0.35">
      <c r="A79" s="96" t="s">
        <v>674</v>
      </c>
      <c r="B79" s="90" t="s">
        <v>19</v>
      </c>
      <c r="C79" s="91"/>
      <c r="D79" s="91" t="s">
        <v>315</v>
      </c>
      <c r="E79" s="27" t="s">
        <v>760</v>
      </c>
      <c r="F79" s="27" t="s">
        <v>761</v>
      </c>
      <c r="G79" s="27" t="s">
        <v>76</v>
      </c>
      <c r="H79" s="27" t="s">
        <v>690</v>
      </c>
      <c r="I79" s="27" t="s">
        <v>1397</v>
      </c>
      <c r="J79" s="26" t="s">
        <v>669</v>
      </c>
      <c r="K79" s="26" t="s">
        <v>566</v>
      </c>
      <c r="L79" s="26" t="s">
        <v>762</v>
      </c>
      <c r="M79" s="29"/>
      <c r="N79" s="28">
        <v>42789</v>
      </c>
      <c r="O79" s="28">
        <v>43100</v>
      </c>
      <c r="P79" s="33">
        <v>0</v>
      </c>
      <c r="Q79" s="33">
        <v>0</v>
      </c>
      <c r="R79" s="34">
        <v>0</v>
      </c>
      <c r="S79" s="34">
        <v>0</v>
      </c>
      <c r="T79" s="34">
        <v>0.25538741999999998</v>
      </c>
      <c r="U79" s="34">
        <v>0</v>
      </c>
    </row>
    <row r="80" spans="1:21" ht="70" x14ac:dyDescent="0.35">
      <c r="A80" s="95" t="s">
        <v>674</v>
      </c>
      <c r="B80" s="90" t="s">
        <v>19</v>
      </c>
      <c r="C80" s="91"/>
      <c r="D80" s="91" t="s">
        <v>21</v>
      </c>
      <c r="E80" s="19" t="s">
        <v>763</v>
      </c>
      <c r="F80" s="20" t="s">
        <v>764</v>
      </c>
      <c r="G80" s="20" t="s">
        <v>76</v>
      </c>
      <c r="H80" s="30" t="s">
        <v>125</v>
      </c>
      <c r="I80" s="30" t="s">
        <v>42</v>
      </c>
      <c r="J80" s="20" t="s">
        <v>248</v>
      </c>
      <c r="K80" s="20" t="s">
        <v>249</v>
      </c>
      <c r="L80" s="20" t="s">
        <v>1418</v>
      </c>
      <c r="M80" s="23"/>
      <c r="N80" s="21">
        <v>43101</v>
      </c>
      <c r="O80" s="21">
        <v>45291</v>
      </c>
      <c r="P80" s="35">
        <v>0</v>
      </c>
      <c r="Q80" s="35">
        <v>0</v>
      </c>
      <c r="R80" s="36">
        <v>0</v>
      </c>
      <c r="S80" s="36">
        <v>0</v>
      </c>
      <c r="T80" s="36">
        <v>0</v>
      </c>
      <c r="U80" s="36">
        <v>0</v>
      </c>
    </row>
    <row r="81" spans="1:21" ht="70" x14ac:dyDescent="0.35">
      <c r="A81" s="96" t="s">
        <v>674</v>
      </c>
      <c r="B81" s="90" t="s">
        <v>19</v>
      </c>
      <c r="C81" s="91"/>
      <c r="D81" s="91" t="s">
        <v>21</v>
      </c>
      <c r="E81" s="25" t="s">
        <v>765</v>
      </c>
      <c r="F81" s="27" t="s">
        <v>766</v>
      </c>
      <c r="G81" s="27" t="s">
        <v>76</v>
      </c>
      <c r="H81" s="27" t="s">
        <v>125</v>
      </c>
      <c r="I81" s="27" t="s">
        <v>42</v>
      </c>
      <c r="J81" s="26" t="s">
        <v>248</v>
      </c>
      <c r="K81" s="26" t="s">
        <v>249</v>
      </c>
      <c r="L81" s="26" t="s">
        <v>1418</v>
      </c>
      <c r="M81" s="29"/>
      <c r="N81" s="28">
        <v>43101</v>
      </c>
      <c r="O81" s="28">
        <v>45291</v>
      </c>
      <c r="P81" s="33">
        <v>0</v>
      </c>
      <c r="Q81" s="33">
        <v>0</v>
      </c>
      <c r="R81" s="34">
        <v>0</v>
      </c>
      <c r="S81" s="34">
        <v>0</v>
      </c>
      <c r="T81" s="34">
        <v>0</v>
      </c>
      <c r="U81" s="34">
        <v>0</v>
      </c>
    </row>
    <row r="82" spans="1:21" ht="70" x14ac:dyDescent="0.35">
      <c r="A82" s="95" t="s">
        <v>674</v>
      </c>
      <c r="B82" s="90" t="s">
        <v>19</v>
      </c>
      <c r="C82" s="91"/>
      <c r="D82" s="91" t="s">
        <v>21</v>
      </c>
      <c r="E82" s="19" t="s">
        <v>767</v>
      </c>
      <c r="F82" s="20" t="s">
        <v>768</v>
      </c>
      <c r="G82" s="20" t="s">
        <v>76</v>
      </c>
      <c r="H82" s="30" t="s">
        <v>125</v>
      </c>
      <c r="I82" s="30" t="s">
        <v>42</v>
      </c>
      <c r="J82" s="20" t="s">
        <v>248</v>
      </c>
      <c r="K82" s="20" t="s">
        <v>249</v>
      </c>
      <c r="L82" s="20" t="s">
        <v>1418</v>
      </c>
      <c r="M82" s="23"/>
      <c r="N82" s="21">
        <v>43101</v>
      </c>
      <c r="O82" s="21">
        <v>45291</v>
      </c>
      <c r="P82" s="35">
        <v>0</v>
      </c>
      <c r="Q82" s="35">
        <v>0</v>
      </c>
      <c r="R82" s="36">
        <v>0</v>
      </c>
      <c r="S82" s="36">
        <v>0</v>
      </c>
      <c r="T82" s="36">
        <v>0</v>
      </c>
      <c r="U82" s="36">
        <v>0</v>
      </c>
    </row>
    <row r="83" spans="1:21" ht="60" x14ac:dyDescent="0.35">
      <c r="A83" s="96" t="s">
        <v>674</v>
      </c>
      <c r="B83" s="90" t="s">
        <v>19</v>
      </c>
      <c r="C83" s="91"/>
      <c r="D83" s="91" t="s">
        <v>769</v>
      </c>
      <c r="E83" s="25" t="s">
        <v>770</v>
      </c>
      <c r="F83" s="27" t="s">
        <v>771</v>
      </c>
      <c r="G83" s="27" t="s">
        <v>76</v>
      </c>
      <c r="H83" s="27" t="s">
        <v>1525</v>
      </c>
      <c r="I83" s="27" t="s">
        <v>1526</v>
      </c>
      <c r="J83" s="26" t="s">
        <v>25</v>
      </c>
      <c r="K83" s="26" t="s">
        <v>26</v>
      </c>
      <c r="L83" s="26" t="s">
        <v>680</v>
      </c>
      <c r="M83" s="29"/>
      <c r="N83" s="28">
        <v>43101</v>
      </c>
      <c r="O83" s="28">
        <v>45291</v>
      </c>
      <c r="P83" s="33">
        <v>0</v>
      </c>
      <c r="Q83" s="33">
        <v>0</v>
      </c>
      <c r="R83" s="34">
        <v>0</v>
      </c>
      <c r="S83" s="34">
        <v>0</v>
      </c>
      <c r="T83" s="34">
        <v>0</v>
      </c>
      <c r="U83" s="34">
        <v>0</v>
      </c>
    </row>
    <row r="84" spans="1:21" ht="70" x14ac:dyDescent="0.35">
      <c r="A84" s="97" t="s">
        <v>674</v>
      </c>
      <c r="B84" s="90" t="s">
        <v>19</v>
      </c>
      <c r="C84" s="91"/>
      <c r="D84" s="91" t="s">
        <v>687</v>
      </c>
      <c r="E84" s="19" t="s">
        <v>772</v>
      </c>
      <c r="F84" s="20" t="s">
        <v>773</v>
      </c>
      <c r="G84" s="20" t="s">
        <v>76</v>
      </c>
      <c r="H84" s="30" t="s">
        <v>690</v>
      </c>
      <c r="I84" s="30" t="s">
        <v>687</v>
      </c>
      <c r="J84" s="20" t="s">
        <v>35</v>
      </c>
      <c r="K84" s="30" t="s">
        <v>36</v>
      </c>
      <c r="L84" s="20" t="s">
        <v>1419</v>
      </c>
      <c r="M84" s="23"/>
      <c r="N84" s="21">
        <v>43101</v>
      </c>
      <c r="O84" s="21">
        <v>44926</v>
      </c>
      <c r="P84" s="35">
        <v>0</v>
      </c>
      <c r="Q84" s="35">
        <v>0</v>
      </c>
      <c r="R84" s="36">
        <v>0</v>
      </c>
      <c r="S84" s="36">
        <v>0</v>
      </c>
      <c r="T84" s="36">
        <v>0</v>
      </c>
      <c r="U84" s="36">
        <v>0</v>
      </c>
    </row>
    <row r="85" spans="1:21" ht="60" x14ac:dyDescent="0.35">
      <c r="A85" s="98" t="s">
        <v>674</v>
      </c>
      <c r="B85" s="90" t="s">
        <v>19</v>
      </c>
      <c r="C85" s="91"/>
      <c r="D85" s="91" t="s">
        <v>687</v>
      </c>
      <c r="E85" s="25" t="s">
        <v>774</v>
      </c>
      <c r="F85" s="27" t="s">
        <v>775</v>
      </c>
      <c r="G85" s="27" t="s">
        <v>76</v>
      </c>
      <c r="H85" s="27" t="s">
        <v>690</v>
      </c>
      <c r="I85" s="27" t="s">
        <v>1397</v>
      </c>
      <c r="J85" s="26" t="s">
        <v>248</v>
      </c>
      <c r="K85" s="26" t="s">
        <v>249</v>
      </c>
      <c r="L85" s="26" t="s">
        <v>1378</v>
      </c>
      <c r="M85" s="29"/>
      <c r="N85" s="28">
        <v>43466</v>
      </c>
      <c r="O85" s="28">
        <v>45291</v>
      </c>
      <c r="P85" s="29"/>
      <c r="Q85" s="29"/>
      <c r="R85" s="31"/>
      <c r="S85" s="31"/>
      <c r="T85" s="31"/>
      <c r="U85" s="34"/>
    </row>
    <row r="86" spans="1:21" ht="40" x14ac:dyDescent="0.35">
      <c r="A86" s="97" t="s">
        <v>674</v>
      </c>
      <c r="B86" s="90" t="s">
        <v>19</v>
      </c>
      <c r="C86" s="91"/>
      <c r="D86" s="91" t="s">
        <v>687</v>
      </c>
      <c r="E86" s="19" t="s">
        <v>776</v>
      </c>
      <c r="F86" s="30" t="s">
        <v>777</v>
      </c>
      <c r="G86" s="30" t="s">
        <v>76</v>
      </c>
      <c r="H86" s="30" t="s">
        <v>690</v>
      </c>
      <c r="I86" s="30" t="s">
        <v>1397</v>
      </c>
      <c r="J86" s="20" t="s">
        <v>122</v>
      </c>
      <c r="K86" s="20" t="s">
        <v>72</v>
      </c>
      <c r="L86" s="20" t="s">
        <v>849</v>
      </c>
      <c r="M86" s="23" t="s">
        <v>1585</v>
      </c>
      <c r="N86" s="21" t="s">
        <v>230</v>
      </c>
      <c r="O86" s="21">
        <v>44926</v>
      </c>
      <c r="P86" s="35">
        <v>24.303297990000001</v>
      </c>
      <c r="Q86" s="35">
        <v>23.972079259999997</v>
      </c>
      <c r="R86" s="36">
        <v>32.553296109999998</v>
      </c>
      <c r="S86" s="36">
        <v>23.06689823</v>
      </c>
      <c r="T86" s="36">
        <v>24.465151509999998</v>
      </c>
      <c r="U86" s="36">
        <v>25.0834248</v>
      </c>
    </row>
    <row r="87" spans="1:21" ht="40" x14ac:dyDescent="0.35">
      <c r="A87" s="98" t="s">
        <v>674</v>
      </c>
      <c r="B87" s="90" t="s">
        <v>19</v>
      </c>
      <c r="C87" s="91"/>
      <c r="D87" s="91" t="s">
        <v>687</v>
      </c>
      <c r="E87" s="25" t="s">
        <v>778</v>
      </c>
      <c r="F87" s="27" t="s">
        <v>779</v>
      </c>
      <c r="G87" s="27" t="s">
        <v>76</v>
      </c>
      <c r="H87" s="27" t="s">
        <v>690</v>
      </c>
      <c r="I87" s="27" t="s">
        <v>1397</v>
      </c>
      <c r="J87" s="27" t="s">
        <v>187</v>
      </c>
      <c r="K87" s="27" t="s">
        <v>188</v>
      </c>
      <c r="L87" s="26" t="s">
        <v>1420</v>
      </c>
      <c r="M87" s="29" t="s">
        <v>1585</v>
      </c>
      <c r="N87" s="28" t="s">
        <v>230</v>
      </c>
      <c r="O87" s="28">
        <v>44926</v>
      </c>
      <c r="P87" s="29"/>
      <c r="Q87" s="29"/>
      <c r="R87" s="31"/>
      <c r="S87" s="31"/>
      <c r="T87" s="31"/>
      <c r="U87" s="34"/>
    </row>
    <row r="88" spans="1:21" ht="60" x14ac:dyDescent="0.35">
      <c r="A88" s="97" t="s">
        <v>674</v>
      </c>
      <c r="B88" s="90" t="s">
        <v>19</v>
      </c>
      <c r="C88" s="91"/>
      <c r="D88" s="91" t="s">
        <v>687</v>
      </c>
      <c r="E88" s="19" t="s">
        <v>780</v>
      </c>
      <c r="F88" s="30" t="s">
        <v>781</v>
      </c>
      <c r="G88" s="30" t="s">
        <v>76</v>
      </c>
      <c r="H88" s="30" t="s">
        <v>690</v>
      </c>
      <c r="I88" s="30" t="s">
        <v>1397</v>
      </c>
      <c r="J88" s="20" t="s">
        <v>25</v>
      </c>
      <c r="K88" s="20" t="s">
        <v>26</v>
      </c>
      <c r="L88" s="20" t="s">
        <v>680</v>
      </c>
      <c r="M88" s="23" t="s">
        <v>1586</v>
      </c>
      <c r="N88" s="21" t="s">
        <v>670</v>
      </c>
      <c r="O88" s="21">
        <v>44926</v>
      </c>
      <c r="P88" s="23"/>
      <c r="Q88" s="23"/>
      <c r="R88" s="32"/>
      <c r="S88" s="32"/>
      <c r="T88" s="32"/>
      <c r="U88" s="36"/>
    </row>
    <row r="89" spans="1:21" ht="40" x14ac:dyDescent="0.35">
      <c r="A89" s="98" t="s">
        <v>674</v>
      </c>
      <c r="B89" s="90" t="s">
        <v>19</v>
      </c>
      <c r="C89" s="91"/>
      <c r="D89" s="91" t="s">
        <v>21</v>
      </c>
      <c r="E89" s="25" t="s">
        <v>782</v>
      </c>
      <c r="F89" s="26" t="s">
        <v>783</v>
      </c>
      <c r="G89" s="26" t="s">
        <v>76</v>
      </c>
      <c r="H89" s="26" t="s">
        <v>125</v>
      </c>
      <c r="I89" s="27" t="s">
        <v>42</v>
      </c>
      <c r="J89" s="26" t="s">
        <v>35</v>
      </c>
      <c r="K89" s="26" t="s">
        <v>36</v>
      </c>
      <c r="L89" s="26" t="s">
        <v>1421</v>
      </c>
      <c r="M89" s="29" t="s">
        <v>1587</v>
      </c>
      <c r="N89" s="28">
        <v>32509</v>
      </c>
      <c r="O89" s="28"/>
      <c r="P89" s="33">
        <v>9.1306593845400013</v>
      </c>
      <c r="Q89" s="33">
        <v>9.0825421599999991</v>
      </c>
      <c r="R89" s="34">
        <v>9.449666370000001</v>
      </c>
      <c r="S89" s="34">
        <v>7.7392698600000003</v>
      </c>
      <c r="T89" s="34">
        <v>7.9277033100000001</v>
      </c>
      <c r="U89" s="34">
        <v>7.1374271199999999</v>
      </c>
    </row>
    <row r="90" spans="1:21" ht="40" x14ac:dyDescent="0.35">
      <c r="A90" s="97" t="s">
        <v>674</v>
      </c>
      <c r="B90" s="90" t="s">
        <v>19</v>
      </c>
      <c r="C90" s="91"/>
      <c r="D90" s="91" t="s">
        <v>687</v>
      </c>
      <c r="E90" s="19" t="s">
        <v>784</v>
      </c>
      <c r="F90" s="30" t="s">
        <v>785</v>
      </c>
      <c r="G90" s="30" t="s">
        <v>76</v>
      </c>
      <c r="H90" s="30" t="s">
        <v>690</v>
      </c>
      <c r="I90" s="30" t="s">
        <v>1397</v>
      </c>
      <c r="J90" s="20" t="s">
        <v>272</v>
      </c>
      <c r="K90" s="20" t="s">
        <v>273</v>
      </c>
      <c r="L90" s="20" t="s">
        <v>1422</v>
      </c>
      <c r="M90" s="23" t="s">
        <v>1588</v>
      </c>
      <c r="N90" s="21">
        <v>36161</v>
      </c>
      <c r="O90" s="21"/>
      <c r="P90" s="35">
        <v>5.6316050000000006E-2</v>
      </c>
      <c r="Q90" s="35">
        <v>4.4821309999999996E-2</v>
      </c>
      <c r="R90" s="36">
        <v>3.4414660000000007E-2</v>
      </c>
      <c r="S90" s="36">
        <v>3.6244940000000003E-2</v>
      </c>
      <c r="T90" s="36">
        <v>3.5915379999999997E-2</v>
      </c>
      <c r="U90" s="36">
        <v>3.5667579999999997E-2</v>
      </c>
    </row>
    <row r="91" spans="1:21" ht="50" x14ac:dyDescent="0.35">
      <c r="A91" s="98" t="s">
        <v>674</v>
      </c>
      <c r="B91" s="90" t="s">
        <v>19</v>
      </c>
      <c r="C91" s="91"/>
      <c r="D91" s="91" t="s">
        <v>687</v>
      </c>
      <c r="E91" s="25" t="s">
        <v>786</v>
      </c>
      <c r="F91" s="27" t="s">
        <v>787</v>
      </c>
      <c r="G91" s="27" t="s">
        <v>76</v>
      </c>
      <c r="H91" s="27" t="s">
        <v>690</v>
      </c>
      <c r="I91" s="27" t="s">
        <v>1397</v>
      </c>
      <c r="J91" s="27" t="s">
        <v>35</v>
      </c>
      <c r="K91" s="27" t="s">
        <v>36</v>
      </c>
      <c r="L91" s="26" t="s">
        <v>1423</v>
      </c>
      <c r="M91" s="29" t="s">
        <v>1589</v>
      </c>
      <c r="N91" s="28">
        <v>39814</v>
      </c>
      <c r="O91" s="28">
        <v>44196</v>
      </c>
      <c r="P91" s="33">
        <v>0</v>
      </c>
      <c r="Q91" s="33">
        <v>0</v>
      </c>
      <c r="R91" s="34">
        <v>0</v>
      </c>
      <c r="S91" s="34">
        <v>10.065211400000001</v>
      </c>
      <c r="T91" s="34">
        <v>8.5076386599999996</v>
      </c>
      <c r="U91" s="34">
        <v>8.4719397999999995</v>
      </c>
    </row>
    <row r="92" spans="1:21" ht="80" x14ac:dyDescent="0.35">
      <c r="A92" s="97" t="s">
        <v>674</v>
      </c>
      <c r="B92" s="92" t="s">
        <v>19</v>
      </c>
      <c r="C92" s="93"/>
      <c r="D92" s="93" t="s">
        <v>687</v>
      </c>
      <c r="E92" s="19" t="s">
        <v>788</v>
      </c>
      <c r="F92" s="20" t="s">
        <v>789</v>
      </c>
      <c r="G92" s="20" t="s">
        <v>790</v>
      </c>
      <c r="H92" s="30" t="s">
        <v>690</v>
      </c>
      <c r="I92" s="30" t="s">
        <v>1397</v>
      </c>
      <c r="J92" s="20" t="s">
        <v>25</v>
      </c>
      <c r="K92" s="20" t="s">
        <v>26</v>
      </c>
      <c r="L92" s="20" t="s">
        <v>1424</v>
      </c>
      <c r="M92" s="23"/>
      <c r="N92" s="21">
        <v>35687</v>
      </c>
      <c r="O92" s="21"/>
      <c r="P92" s="23" t="s">
        <v>1529</v>
      </c>
      <c r="Q92" s="23" t="s">
        <v>1529</v>
      </c>
      <c r="R92" s="23" t="s">
        <v>1529</v>
      </c>
      <c r="S92" s="23" t="s">
        <v>1529</v>
      </c>
      <c r="T92" s="23" t="s">
        <v>1529</v>
      </c>
      <c r="U92" s="23" t="s">
        <v>1529</v>
      </c>
    </row>
    <row r="93" spans="1:21" ht="60" x14ac:dyDescent="0.35">
      <c r="A93" s="98" t="s">
        <v>674</v>
      </c>
      <c r="B93" s="92" t="s">
        <v>19</v>
      </c>
      <c r="C93" s="93"/>
      <c r="D93" s="93" t="s">
        <v>315</v>
      </c>
      <c r="E93" s="25" t="s">
        <v>791</v>
      </c>
      <c r="F93" s="27" t="s">
        <v>792</v>
      </c>
      <c r="G93" s="27" t="s">
        <v>793</v>
      </c>
      <c r="H93" s="27" t="s">
        <v>329</v>
      </c>
      <c r="I93" s="27" t="s">
        <v>318</v>
      </c>
      <c r="J93" s="27" t="s">
        <v>259</v>
      </c>
      <c r="K93" s="27" t="s">
        <v>260</v>
      </c>
      <c r="L93" s="26" t="s">
        <v>1425</v>
      </c>
      <c r="M93" s="29" t="s">
        <v>1590</v>
      </c>
      <c r="N93" s="28">
        <v>32874</v>
      </c>
      <c r="O93" s="28" t="s">
        <v>794</v>
      </c>
      <c r="P93" s="33">
        <v>39.583682060000001</v>
      </c>
      <c r="Q93" s="33">
        <v>29.7857916</v>
      </c>
      <c r="R93" s="34">
        <v>36.071258530000001</v>
      </c>
      <c r="S93" s="34">
        <v>22.3821732</v>
      </c>
      <c r="T93" s="34">
        <v>18.512883379999998</v>
      </c>
      <c r="U93" s="34">
        <v>14.20648424</v>
      </c>
    </row>
    <row r="94" spans="1:21" ht="50" x14ac:dyDescent="0.35">
      <c r="A94" s="97" t="s">
        <v>674</v>
      </c>
      <c r="B94" s="90" t="s">
        <v>19</v>
      </c>
      <c r="C94" s="91"/>
      <c r="D94" s="91" t="s">
        <v>315</v>
      </c>
      <c r="E94" s="19" t="s">
        <v>795</v>
      </c>
      <c r="F94" s="20" t="s">
        <v>796</v>
      </c>
      <c r="G94" s="20" t="s">
        <v>797</v>
      </c>
      <c r="H94" s="30" t="s">
        <v>329</v>
      </c>
      <c r="I94" s="30" t="s">
        <v>318</v>
      </c>
      <c r="J94" s="20" t="s">
        <v>259</v>
      </c>
      <c r="K94" s="20" t="s">
        <v>260</v>
      </c>
      <c r="L94" s="20" t="s">
        <v>1426</v>
      </c>
      <c r="M94" s="23" t="s">
        <v>1591</v>
      </c>
      <c r="N94" s="21" t="s">
        <v>668</v>
      </c>
      <c r="O94" s="21"/>
      <c r="P94" s="35">
        <v>82.108372169999996</v>
      </c>
      <c r="Q94" s="35">
        <v>140.96786693000001</v>
      </c>
      <c r="R94" s="36">
        <v>144.30238858999999</v>
      </c>
      <c r="S94" s="36">
        <v>146.29714949000001</v>
      </c>
      <c r="T94" s="36">
        <v>175.56079148000001</v>
      </c>
      <c r="U94" s="36">
        <v>157.07014287999999</v>
      </c>
    </row>
    <row r="95" spans="1:21" ht="40" x14ac:dyDescent="0.35">
      <c r="A95" s="98" t="s">
        <v>674</v>
      </c>
      <c r="B95" s="90" t="s">
        <v>19</v>
      </c>
      <c r="C95" s="91"/>
      <c r="D95" s="91" t="s">
        <v>315</v>
      </c>
      <c r="E95" s="25" t="s">
        <v>798</v>
      </c>
      <c r="F95" s="27" t="s">
        <v>799</v>
      </c>
      <c r="G95" s="27" t="s">
        <v>793</v>
      </c>
      <c r="H95" s="27" t="s">
        <v>329</v>
      </c>
      <c r="I95" s="27" t="s">
        <v>318</v>
      </c>
      <c r="J95" s="27" t="s">
        <v>259</v>
      </c>
      <c r="K95" s="27" t="s">
        <v>260</v>
      </c>
      <c r="L95" s="26" t="s">
        <v>1427</v>
      </c>
      <c r="M95" s="29" t="s">
        <v>1592</v>
      </c>
      <c r="N95" s="28">
        <v>41640</v>
      </c>
      <c r="O95" s="28"/>
      <c r="P95" s="33">
        <v>0</v>
      </c>
      <c r="Q95" s="33">
        <v>49.125366150000005</v>
      </c>
      <c r="R95" s="34">
        <v>44.207208369999996</v>
      </c>
      <c r="S95" s="34">
        <v>50.831313590000001</v>
      </c>
      <c r="T95" s="34">
        <v>65.080371130000003</v>
      </c>
      <c r="U95" s="34">
        <v>78.841029559999996</v>
      </c>
    </row>
    <row r="96" spans="1:21" ht="70" x14ac:dyDescent="0.35">
      <c r="A96" s="97" t="s">
        <v>674</v>
      </c>
      <c r="B96" s="90" t="s">
        <v>19</v>
      </c>
      <c r="C96" s="91"/>
      <c r="D96" s="91" t="s">
        <v>315</v>
      </c>
      <c r="E96" s="19" t="s">
        <v>800</v>
      </c>
      <c r="F96" s="20" t="s">
        <v>801</v>
      </c>
      <c r="G96" s="20" t="s">
        <v>793</v>
      </c>
      <c r="H96" s="30" t="s">
        <v>329</v>
      </c>
      <c r="I96" s="30" t="s">
        <v>318</v>
      </c>
      <c r="J96" s="20" t="s">
        <v>187</v>
      </c>
      <c r="K96" s="30" t="s">
        <v>188</v>
      </c>
      <c r="L96" s="30" t="s">
        <v>188</v>
      </c>
      <c r="M96" s="23" t="s">
        <v>1593</v>
      </c>
      <c r="N96" s="21">
        <v>35431</v>
      </c>
      <c r="O96" s="21"/>
      <c r="P96" s="35">
        <v>94.331640160000006</v>
      </c>
      <c r="Q96" s="35">
        <v>116.63406689</v>
      </c>
      <c r="R96" s="36">
        <v>161.87595267999998</v>
      </c>
      <c r="S96" s="36">
        <v>134.31585102</v>
      </c>
      <c r="T96" s="36">
        <v>136.20756786999999</v>
      </c>
      <c r="U96" s="36">
        <v>111.53733291</v>
      </c>
    </row>
    <row r="97" spans="1:21" ht="30" x14ac:dyDescent="0.35">
      <c r="A97" s="98" t="s">
        <v>674</v>
      </c>
      <c r="B97" s="90" t="s">
        <v>19</v>
      </c>
      <c r="C97" s="91"/>
      <c r="D97" s="91" t="s">
        <v>29</v>
      </c>
      <c r="E97" s="25" t="s">
        <v>802</v>
      </c>
      <c r="F97" s="27" t="s">
        <v>803</v>
      </c>
      <c r="G97" s="27" t="s">
        <v>804</v>
      </c>
      <c r="H97" s="27" t="s">
        <v>33</v>
      </c>
      <c r="I97" s="27" t="s">
        <v>34</v>
      </c>
      <c r="J97" s="27" t="s">
        <v>259</v>
      </c>
      <c r="K97" s="27" t="s">
        <v>260</v>
      </c>
      <c r="L97" s="26" t="s">
        <v>1428</v>
      </c>
      <c r="M97" s="29"/>
      <c r="N97" s="28">
        <v>41640</v>
      </c>
      <c r="O97" s="28"/>
      <c r="P97" s="33"/>
      <c r="Q97" s="33"/>
      <c r="R97" s="34"/>
      <c r="S97" s="34"/>
      <c r="T97" s="34"/>
      <c r="U97" s="34"/>
    </row>
    <row r="98" spans="1:21" ht="40" x14ac:dyDescent="0.35">
      <c r="A98" s="97" t="s">
        <v>674</v>
      </c>
      <c r="B98" s="90" t="s">
        <v>19</v>
      </c>
      <c r="C98" s="91"/>
      <c r="D98" s="91" t="s">
        <v>21</v>
      </c>
      <c r="E98" s="19" t="s">
        <v>805</v>
      </c>
      <c r="F98" s="30" t="s">
        <v>806</v>
      </c>
      <c r="G98" s="30" t="s">
        <v>807</v>
      </c>
      <c r="H98" s="30" t="s">
        <v>125</v>
      </c>
      <c r="I98" s="30" t="s">
        <v>42</v>
      </c>
      <c r="J98" s="30" t="s">
        <v>43</v>
      </c>
      <c r="K98" s="30" t="s">
        <v>44</v>
      </c>
      <c r="L98" s="30" t="s">
        <v>44</v>
      </c>
      <c r="M98" s="23"/>
      <c r="N98" s="21">
        <v>32509</v>
      </c>
      <c r="O98" s="21"/>
      <c r="P98" s="35">
        <v>0</v>
      </c>
      <c r="Q98" s="35">
        <v>0</v>
      </c>
      <c r="R98" s="36">
        <v>2.1238150000000001E-2</v>
      </c>
      <c r="S98" s="36">
        <v>2.4066210000000001E-2</v>
      </c>
      <c r="T98" s="36">
        <v>0.10395199000000001</v>
      </c>
      <c r="U98" s="36">
        <v>0.10395198999999999</v>
      </c>
    </row>
    <row r="99" spans="1:21" ht="80" x14ac:dyDescent="0.35">
      <c r="A99" s="98" t="s">
        <v>674</v>
      </c>
      <c r="B99" s="90" t="s">
        <v>19</v>
      </c>
      <c r="C99" s="91"/>
      <c r="D99" s="91" t="s">
        <v>21</v>
      </c>
      <c r="E99" s="25" t="s">
        <v>808</v>
      </c>
      <c r="F99" s="27" t="s">
        <v>809</v>
      </c>
      <c r="G99" s="27" t="s">
        <v>810</v>
      </c>
      <c r="H99" s="27" t="s">
        <v>125</v>
      </c>
      <c r="I99" s="27" t="s">
        <v>42</v>
      </c>
      <c r="J99" s="26" t="s">
        <v>55</v>
      </c>
      <c r="K99" s="26" t="s">
        <v>56</v>
      </c>
      <c r="L99" s="26" t="s">
        <v>1429</v>
      </c>
      <c r="M99" s="29" t="s">
        <v>1594</v>
      </c>
      <c r="N99" s="28">
        <v>33970</v>
      </c>
      <c r="O99" s="28"/>
      <c r="P99" s="29" t="s">
        <v>1529</v>
      </c>
      <c r="Q99" s="29" t="s">
        <v>1529</v>
      </c>
      <c r="R99" s="29" t="s">
        <v>1529</v>
      </c>
      <c r="S99" s="29" t="s">
        <v>1529</v>
      </c>
      <c r="T99" s="29" t="s">
        <v>1529</v>
      </c>
      <c r="U99" s="29" t="s">
        <v>1529</v>
      </c>
    </row>
    <row r="100" spans="1:21" ht="80" x14ac:dyDescent="0.35">
      <c r="A100" s="97" t="s">
        <v>674</v>
      </c>
      <c r="B100" s="90" t="s">
        <v>19</v>
      </c>
      <c r="C100" s="91"/>
      <c r="D100" s="91" t="s">
        <v>21</v>
      </c>
      <c r="E100" s="19" t="s">
        <v>811</v>
      </c>
      <c r="F100" s="30" t="s">
        <v>812</v>
      </c>
      <c r="G100" s="30" t="s">
        <v>810</v>
      </c>
      <c r="H100" s="30" t="s">
        <v>125</v>
      </c>
      <c r="I100" s="30" t="s">
        <v>42</v>
      </c>
      <c r="J100" s="20" t="s">
        <v>55</v>
      </c>
      <c r="K100" s="20" t="s">
        <v>56</v>
      </c>
      <c r="L100" s="20" t="s">
        <v>1429</v>
      </c>
      <c r="M100" s="23" t="s">
        <v>1595</v>
      </c>
      <c r="N100" s="21">
        <v>33970</v>
      </c>
      <c r="O100" s="21"/>
      <c r="P100" s="23" t="s">
        <v>1529</v>
      </c>
      <c r="Q100" s="23" t="s">
        <v>1529</v>
      </c>
      <c r="R100" s="23" t="s">
        <v>1529</v>
      </c>
      <c r="S100" s="23" t="s">
        <v>1529</v>
      </c>
      <c r="T100" s="23" t="s">
        <v>1529</v>
      </c>
      <c r="U100" s="23" t="s">
        <v>1529</v>
      </c>
    </row>
    <row r="101" spans="1:21" ht="90" x14ac:dyDescent="0.35">
      <c r="A101" s="98" t="s">
        <v>674</v>
      </c>
      <c r="B101" s="90" t="s">
        <v>19</v>
      </c>
      <c r="C101" s="91"/>
      <c r="D101" s="91" t="s">
        <v>21</v>
      </c>
      <c r="E101" s="25" t="s">
        <v>813</v>
      </c>
      <c r="F101" s="26" t="s">
        <v>814</v>
      </c>
      <c r="G101" s="26" t="s">
        <v>815</v>
      </c>
      <c r="H101" s="27" t="s">
        <v>125</v>
      </c>
      <c r="I101" s="27" t="s">
        <v>42</v>
      </c>
      <c r="J101" s="26" t="s">
        <v>35</v>
      </c>
      <c r="K101" s="26" t="s">
        <v>36</v>
      </c>
      <c r="L101" s="26" t="s">
        <v>1430</v>
      </c>
      <c r="M101" s="29"/>
      <c r="N101" s="28">
        <v>42370</v>
      </c>
      <c r="O101" s="28"/>
      <c r="P101" s="29">
        <v>0</v>
      </c>
      <c r="Q101" s="29">
        <v>0</v>
      </c>
      <c r="R101" s="31">
        <v>0</v>
      </c>
      <c r="S101" s="31">
        <v>0</v>
      </c>
      <c r="T101" s="31">
        <v>1.11941015</v>
      </c>
      <c r="U101" s="34">
        <v>0</v>
      </c>
    </row>
    <row r="102" spans="1:21" ht="50" x14ac:dyDescent="0.35">
      <c r="A102" s="97" t="s">
        <v>674</v>
      </c>
      <c r="B102" s="90" t="s">
        <v>19</v>
      </c>
      <c r="C102" s="91"/>
      <c r="D102" s="91" t="s">
        <v>21</v>
      </c>
      <c r="E102" s="19" t="s">
        <v>816</v>
      </c>
      <c r="F102" s="20" t="s">
        <v>817</v>
      </c>
      <c r="G102" s="20" t="s">
        <v>818</v>
      </c>
      <c r="H102" s="30" t="s">
        <v>125</v>
      </c>
      <c r="I102" s="30" t="s">
        <v>42</v>
      </c>
      <c r="J102" s="20" t="s">
        <v>191</v>
      </c>
      <c r="K102" s="20" t="s">
        <v>192</v>
      </c>
      <c r="L102" s="20" t="s">
        <v>192</v>
      </c>
      <c r="M102" s="23"/>
      <c r="N102" s="21">
        <v>35065</v>
      </c>
      <c r="O102" s="21"/>
      <c r="P102" s="35">
        <v>0.25698219999999999</v>
      </c>
      <c r="Q102" s="35">
        <v>0.12236793999999999</v>
      </c>
      <c r="R102" s="36">
        <v>0.19614725999999999</v>
      </c>
      <c r="S102" s="36">
        <v>7.8455070000000002E-2</v>
      </c>
      <c r="T102" s="36">
        <v>2.428949E-2</v>
      </c>
      <c r="U102" s="36">
        <v>2.428949E-2</v>
      </c>
    </row>
    <row r="103" spans="1:21" ht="30" x14ac:dyDescent="0.35">
      <c r="A103" s="98" t="s">
        <v>674</v>
      </c>
      <c r="B103" s="90" t="s">
        <v>19</v>
      </c>
      <c r="C103" s="91"/>
      <c r="D103" s="91" t="s">
        <v>29</v>
      </c>
      <c r="E103" s="25" t="s">
        <v>819</v>
      </c>
      <c r="F103" s="27" t="s">
        <v>820</v>
      </c>
      <c r="G103" s="27" t="s">
        <v>821</v>
      </c>
      <c r="H103" s="27" t="s">
        <v>33</v>
      </c>
      <c r="I103" s="27" t="s">
        <v>34</v>
      </c>
      <c r="J103" s="27" t="s">
        <v>259</v>
      </c>
      <c r="K103" s="27" t="s">
        <v>260</v>
      </c>
      <c r="L103" s="27" t="s">
        <v>260</v>
      </c>
      <c r="M103" s="29"/>
      <c r="N103" s="28">
        <v>36161</v>
      </c>
      <c r="O103" s="28"/>
      <c r="P103" s="33">
        <v>12.241669492909999</v>
      </c>
      <c r="Q103" s="33">
        <v>7.6622665000000003</v>
      </c>
      <c r="R103" s="34">
        <v>6.4291923400000002</v>
      </c>
      <c r="S103" s="34">
        <v>7.6380004000000001</v>
      </c>
      <c r="T103" s="34">
        <v>7.6290193799999999</v>
      </c>
      <c r="U103" s="34">
        <v>7.3345168599999999</v>
      </c>
    </row>
    <row r="104" spans="1:21" ht="30" x14ac:dyDescent="0.35">
      <c r="A104" s="97" t="s">
        <v>674</v>
      </c>
      <c r="B104" s="90" t="s">
        <v>19</v>
      </c>
      <c r="C104" s="91"/>
      <c r="D104" s="91" t="s">
        <v>315</v>
      </c>
      <c r="E104" s="19" t="s">
        <v>822</v>
      </c>
      <c r="F104" s="20" t="s">
        <v>823</v>
      </c>
      <c r="G104" s="20" t="s">
        <v>821</v>
      </c>
      <c r="H104" s="30" t="s">
        <v>329</v>
      </c>
      <c r="I104" s="30" t="s">
        <v>318</v>
      </c>
      <c r="J104" s="20" t="s">
        <v>259</v>
      </c>
      <c r="K104" s="20" t="s">
        <v>260</v>
      </c>
      <c r="L104" s="20" t="s">
        <v>260</v>
      </c>
      <c r="M104" s="23"/>
      <c r="N104" s="21">
        <v>36161</v>
      </c>
      <c r="O104" s="21"/>
      <c r="P104" s="35">
        <v>0</v>
      </c>
      <c r="Q104" s="35">
        <v>3.068152E-2</v>
      </c>
      <c r="R104" s="36">
        <v>3.2915470000000002E-2</v>
      </c>
      <c r="S104" s="36">
        <v>4.0665859999999998E-2</v>
      </c>
      <c r="T104" s="36">
        <v>8.4357470000000004E-2</v>
      </c>
      <c r="U104" s="36">
        <v>7.7157470000000006E-2</v>
      </c>
    </row>
    <row r="105" spans="1:21" ht="40" x14ac:dyDescent="0.35">
      <c r="A105" s="98" t="s">
        <v>674</v>
      </c>
      <c r="B105" s="90" t="s">
        <v>19</v>
      </c>
      <c r="C105" s="91"/>
      <c r="D105" s="91" t="s">
        <v>315</v>
      </c>
      <c r="E105" s="25" t="s">
        <v>824</v>
      </c>
      <c r="F105" s="27" t="s">
        <v>825</v>
      </c>
      <c r="G105" s="27" t="s">
        <v>826</v>
      </c>
      <c r="H105" s="27" t="s">
        <v>329</v>
      </c>
      <c r="I105" s="27" t="s">
        <v>318</v>
      </c>
      <c r="J105" s="27" t="s">
        <v>259</v>
      </c>
      <c r="K105" s="27" t="s">
        <v>260</v>
      </c>
      <c r="L105" s="27" t="s">
        <v>260</v>
      </c>
      <c r="M105" s="29"/>
      <c r="N105" s="28">
        <v>41640</v>
      </c>
      <c r="O105" s="28"/>
      <c r="P105" s="29" t="s">
        <v>742</v>
      </c>
      <c r="Q105" s="29" t="s">
        <v>742</v>
      </c>
      <c r="R105" s="31" t="s">
        <v>742</v>
      </c>
      <c r="S105" s="31" t="s">
        <v>742</v>
      </c>
      <c r="T105" s="31" t="s">
        <v>742</v>
      </c>
      <c r="U105" s="34" t="s">
        <v>742</v>
      </c>
    </row>
    <row r="106" spans="1:21" ht="30" x14ac:dyDescent="0.35">
      <c r="A106" s="97" t="s">
        <v>674</v>
      </c>
      <c r="B106" s="90" t="s">
        <v>19</v>
      </c>
      <c r="C106" s="91"/>
      <c r="D106" s="91" t="s">
        <v>29</v>
      </c>
      <c r="E106" s="19" t="s">
        <v>827</v>
      </c>
      <c r="F106" s="20" t="s">
        <v>828</v>
      </c>
      <c r="G106" s="20" t="s">
        <v>829</v>
      </c>
      <c r="H106" s="30" t="s">
        <v>33</v>
      </c>
      <c r="I106" s="30" t="s">
        <v>34</v>
      </c>
      <c r="J106" s="20" t="s">
        <v>259</v>
      </c>
      <c r="K106" s="20" t="s">
        <v>260</v>
      </c>
      <c r="L106" s="20" t="s">
        <v>260</v>
      </c>
      <c r="M106" s="23"/>
      <c r="N106" s="21">
        <v>42661</v>
      </c>
      <c r="O106" s="21"/>
      <c r="P106" s="23"/>
      <c r="Q106" s="23"/>
      <c r="R106" s="32"/>
      <c r="S106" s="32"/>
      <c r="T106" s="32"/>
      <c r="U106" s="32"/>
    </row>
    <row r="107" spans="1:21" ht="30" x14ac:dyDescent="0.35">
      <c r="A107" s="98" t="s">
        <v>674</v>
      </c>
      <c r="B107" s="90" t="s">
        <v>19</v>
      </c>
      <c r="C107" s="91"/>
      <c r="D107" s="91" t="s">
        <v>29</v>
      </c>
      <c r="E107" s="25" t="s">
        <v>830</v>
      </c>
      <c r="F107" s="27" t="s">
        <v>831</v>
      </c>
      <c r="G107" s="27" t="s">
        <v>832</v>
      </c>
      <c r="H107" s="27" t="s">
        <v>33</v>
      </c>
      <c r="I107" s="27" t="s">
        <v>34</v>
      </c>
      <c r="J107" s="27" t="s">
        <v>259</v>
      </c>
      <c r="K107" s="27" t="s">
        <v>260</v>
      </c>
      <c r="L107" s="27" t="s">
        <v>260</v>
      </c>
      <c r="M107" s="29" t="s">
        <v>1596</v>
      </c>
      <c r="N107" s="28">
        <v>43101</v>
      </c>
      <c r="O107" s="28"/>
      <c r="P107" s="29">
        <v>0</v>
      </c>
      <c r="Q107" s="29">
        <v>0</v>
      </c>
      <c r="R107" s="31">
        <v>0</v>
      </c>
      <c r="S107" s="31">
        <v>0</v>
      </c>
      <c r="T107" s="31">
        <v>0</v>
      </c>
      <c r="U107" s="34">
        <v>0</v>
      </c>
    </row>
    <row r="108" spans="1:21" ht="40" x14ac:dyDescent="0.35">
      <c r="A108" s="97" t="s">
        <v>674</v>
      </c>
      <c r="B108" s="90" t="s">
        <v>19</v>
      </c>
      <c r="C108" s="91"/>
      <c r="D108" s="91" t="s">
        <v>315</v>
      </c>
      <c r="E108" s="19" t="s">
        <v>833</v>
      </c>
      <c r="F108" s="20" t="s">
        <v>834</v>
      </c>
      <c r="G108" s="20" t="s">
        <v>835</v>
      </c>
      <c r="H108" s="30" t="s">
        <v>329</v>
      </c>
      <c r="I108" s="30" t="s">
        <v>318</v>
      </c>
      <c r="J108" s="20" t="s">
        <v>259</v>
      </c>
      <c r="K108" s="20" t="s">
        <v>260</v>
      </c>
      <c r="L108" s="20" t="s">
        <v>260</v>
      </c>
      <c r="M108" s="23"/>
      <c r="N108" s="21" t="s">
        <v>836</v>
      </c>
      <c r="O108" s="21"/>
      <c r="P108" s="23" t="s">
        <v>742</v>
      </c>
      <c r="Q108" s="23" t="s">
        <v>742</v>
      </c>
      <c r="R108" s="32" t="s">
        <v>742</v>
      </c>
      <c r="S108" s="32" t="s">
        <v>742</v>
      </c>
      <c r="T108" s="32" t="s">
        <v>742</v>
      </c>
      <c r="U108" s="36" t="s">
        <v>742</v>
      </c>
    </row>
    <row r="109" spans="1:21" ht="40" x14ac:dyDescent="0.35">
      <c r="A109" s="98" t="s">
        <v>674</v>
      </c>
      <c r="B109" s="90" t="s">
        <v>19</v>
      </c>
      <c r="C109" s="91"/>
      <c r="D109" s="91" t="s">
        <v>315</v>
      </c>
      <c r="E109" s="25" t="s">
        <v>837</v>
      </c>
      <c r="F109" s="27" t="s">
        <v>838</v>
      </c>
      <c r="G109" s="27" t="s">
        <v>835</v>
      </c>
      <c r="H109" s="27" t="s">
        <v>329</v>
      </c>
      <c r="I109" s="27" t="s">
        <v>318</v>
      </c>
      <c r="J109" s="27" t="s">
        <v>259</v>
      </c>
      <c r="K109" s="27" t="s">
        <v>260</v>
      </c>
      <c r="L109" s="27" t="s">
        <v>260</v>
      </c>
      <c r="M109" s="29"/>
      <c r="N109" s="28">
        <v>39814</v>
      </c>
      <c r="O109" s="28"/>
      <c r="P109" s="29" t="s">
        <v>742</v>
      </c>
      <c r="Q109" s="29" t="s">
        <v>742</v>
      </c>
      <c r="R109" s="31" t="s">
        <v>742</v>
      </c>
      <c r="S109" s="31" t="s">
        <v>742</v>
      </c>
      <c r="T109" s="31" t="s">
        <v>742</v>
      </c>
      <c r="U109" s="34" t="s">
        <v>742</v>
      </c>
    </row>
    <row r="110" spans="1:21" ht="50" x14ac:dyDescent="0.35">
      <c r="A110" s="97" t="s">
        <v>674</v>
      </c>
      <c r="B110" s="90" t="s">
        <v>19</v>
      </c>
      <c r="C110" s="91"/>
      <c r="D110" s="91" t="s">
        <v>315</v>
      </c>
      <c r="E110" s="19" t="s">
        <v>839</v>
      </c>
      <c r="F110" s="20" t="s">
        <v>840</v>
      </c>
      <c r="G110" s="20" t="s">
        <v>835</v>
      </c>
      <c r="H110" s="30" t="s">
        <v>329</v>
      </c>
      <c r="I110" s="30" t="s">
        <v>318</v>
      </c>
      <c r="J110" s="20" t="s">
        <v>259</v>
      </c>
      <c r="K110" s="20" t="s">
        <v>260</v>
      </c>
      <c r="L110" s="20" t="s">
        <v>260</v>
      </c>
      <c r="M110" s="23" t="s">
        <v>1597</v>
      </c>
      <c r="N110" s="21">
        <v>36526</v>
      </c>
      <c r="O110" s="21"/>
      <c r="P110" s="23" t="s">
        <v>742</v>
      </c>
      <c r="Q110" s="23" t="s">
        <v>742</v>
      </c>
      <c r="R110" s="32" t="s">
        <v>742</v>
      </c>
      <c r="S110" s="32" t="s">
        <v>742</v>
      </c>
      <c r="T110" s="32" t="s">
        <v>742</v>
      </c>
      <c r="U110" s="36" t="s">
        <v>742</v>
      </c>
    </row>
    <row r="111" spans="1:21" ht="60" x14ac:dyDescent="0.35">
      <c r="A111" s="98" t="s">
        <v>674</v>
      </c>
      <c r="B111" s="90" t="s">
        <v>19</v>
      </c>
      <c r="C111" s="91"/>
      <c r="D111" s="91" t="s">
        <v>315</v>
      </c>
      <c r="E111" s="25" t="s">
        <v>841</v>
      </c>
      <c r="F111" s="27" t="s">
        <v>842</v>
      </c>
      <c r="G111" s="27" t="s">
        <v>835</v>
      </c>
      <c r="H111" s="27" t="s">
        <v>329</v>
      </c>
      <c r="I111" s="27" t="s">
        <v>318</v>
      </c>
      <c r="J111" s="27" t="s">
        <v>187</v>
      </c>
      <c r="K111" s="27" t="s">
        <v>188</v>
      </c>
      <c r="L111" s="27" t="s">
        <v>188</v>
      </c>
      <c r="M111" s="29"/>
      <c r="N111" s="28">
        <v>42370</v>
      </c>
      <c r="O111" s="28"/>
      <c r="P111" s="29" t="s">
        <v>742</v>
      </c>
      <c r="Q111" s="29" t="s">
        <v>742</v>
      </c>
      <c r="R111" s="31" t="s">
        <v>742</v>
      </c>
      <c r="S111" s="31" t="s">
        <v>742</v>
      </c>
      <c r="T111" s="31" t="s">
        <v>742</v>
      </c>
      <c r="U111" s="34" t="s">
        <v>742</v>
      </c>
    </row>
    <row r="112" spans="1:21" ht="50" x14ac:dyDescent="0.35">
      <c r="A112" s="97" t="s">
        <v>674</v>
      </c>
      <c r="B112" s="90" t="s">
        <v>19</v>
      </c>
      <c r="C112" s="91"/>
      <c r="D112" s="91" t="s">
        <v>315</v>
      </c>
      <c r="E112" s="19" t="s">
        <v>843</v>
      </c>
      <c r="F112" s="20" t="s">
        <v>844</v>
      </c>
      <c r="G112" s="20" t="s">
        <v>845</v>
      </c>
      <c r="H112" s="30" t="s">
        <v>329</v>
      </c>
      <c r="I112" s="30" t="s">
        <v>318</v>
      </c>
      <c r="J112" s="20" t="s">
        <v>291</v>
      </c>
      <c r="K112" s="20" t="s">
        <v>292</v>
      </c>
      <c r="L112" s="20" t="s">
        <v>292</v>
      </c>
      <c r="M112" s="23" t="s">
        <v>1598</v>
      </c>
      <c r="N112" s="21">
        <v>41426</v>
      </c>
      <c r="O112" s="21">
        <v>41639</v>
      </c>
      <c r="P112" s="35">
        <v>228.2495265</v>
      </c>
      <c r="Q112" s="35">
        <v>64.443965290000008</v>
      </c>
      <c r="R112" s="36">
        <v>47.461289870000002</v>
      </c>
      <c r="S112" s="36">
        <v>26.550947969999999</v>
      </c>
      <c r="T112" s="36">
        <v>17.764096739999999</v>
      </c>
      <c r="U112" s="36">
        <v>12.06245088</v>
      </c>
    </row>
    <row r="113" spans="1:21" ht="50" x14ac:dyDescent="0.35">
      <c r="A113" s="98" t="s">
        <v>674</v>
      </c>
      <c r="B113" s="90" t="s">
        <v>846</v>
      </c>
      <c r="C113" s="91"/>
      <c r="D113" s="91" t="s">
        <v>21</v>
      </c>
      <c r="E113" s="25" t="s">
        <v>847</v>
      </c>
      <c r="F113" s="27" t="s">
        <v>848</v>
      </c>
      <c r="G113" s="27" t="s">
        <v>76</v>
      </c>
      <c r="H113" s="27" t="s">
        <v>125</v>
      </c>
      <c r="I113" s="27" t="s">
        <v>42</v>
      </c>
      <c r="J113" s="26" t="s">
        <v>122</v>
      </c>
      <c r="K113" s="26" t="s">
        <v>72</v>
      </c>
      <c r="L113" s="26" t="s">
        <v>849</v>
      </c>
      <c r="M113" s="29" t="s">
        <v>1599</v>
      </c>
      <c r="N113" s="28">
        <v>32509</v>
      </c>
      <c r="O113" s="28"/>
      <c r="P113" s="33">
        <v>48.088282662450005</v>
      </c>
      <c r="Q113" s="33">
        <v>168.50319249</v>
      </c>
      <c r="R113" s="34">
        <v>126.24036972</v>
      </c>
      <c r="S113" s="34">
        <v>84.550196040000003</v>
      </c>
      <c r="T113" s="34">
        <v>336.45776301000001</v>
      </c>
      <c r="U113" s="34">
        <v>329.94287740999999</v>
      </c>
    </row>
    <row r="114" spans="1:21" ht="30" x14ac:dyDescent="0.35">
      <c r="A114" s="97" t="s">
        <v>674</v>
      </c>
      <c r="B114" s="90" t="s">
        <v>846</v>
      </c>
      <c r="C114" s="91"/>
      <c r="D114" s="91" t="s">
        <v>21</v>
      </c>
      <c r="E114" s="19" t="s">
        <v>850</v>
      </c>
      <c r="F114" s="30" t="s">
        <v>851</v>
      </c>
      <c r="G114" s="30" t="s">
        <v>76</v>
      </c>
      <c r="H114" s="30" t="s">
        <v>125</v>
      </c>
      <c r="I114" s="30" t="s">
        <v>42</v>
      </c>
      <c r="J114" s="20" t="s">
        <v>852</v>
      </c>
      <c r="K114" s="20" t="s">
        <v>1340</v>
      </c>
      <c r="L114" s="20" t="s">
        <v>1340</v>
      </c>
      <c r="M114" s="23" t="s">
        <v>1600</v>
      </c>
      <c r="N114" s="21">
        <v>32509</v>
      </c>
      <c r="O114" s="21"/>
      <c r="P114" s="35">
        <v>4.0247034775000001</v>
      </c>
      <c r="Q114" s="35">
        <v>18.047397050000001</v>
      </c>
      <c r="R114" s="36">
        <v>1.2225650700000001</v>
      </c>
      <c r="S114" s="36">
        <v>1.9834585499999999</v>
      </c>
      <c r="T114" s="36">
        <v>5.0221056500000003</v>
      </c>
      <c r="U114" s="36">
        <v>8.8640164699999993</v>
      </c>
    </row>
    <row r="115" spans="1:21" ht="130" x14ac:dyDescent="0.35">
      <c r="A115" s="98" t="s">
        <v>674</v>
      </c>
      <c r="B115" s="90" t="s">
        <v>853</v>
      </c>
      <c r="C115" s="91"/>
      <c r="D115" s="91" t="s">
        <v>687</v>
      </c>
      <c r="E115" s="25" t="s">
        <v>854</v>
      </c>
      <c r="F115" s="27" t="s">
        <v>855</v>
      </c>
      <c r="G115" s="27" t="s">
        <v>76</v>
      </c>
      <c r="H115" s="27" t="s">
        <v>690</v>
      </c>
      <c r="I115" s="27" t="s">
        <v>1397</v>
      </c>
      <c r="J115" s="26"/>
      <c r="K115" s="26"/>
      <c r="L115" s="26"/>
      <c r="M115" s="29"/>
      <c r="N115" s="28" t="s">
        <v>856</v>
      </c>
      <c r="O115" s="28"/>
      <c r="P115" s="29"/>
      <c r="Q115" s="29"/>
      <c r="R115" s="31"/>
      <c r="S115" s="31"/>
      <c r="T115" s="31"/>
      <c r="U115" s="34"/>
    </row>
    <row r="116" spans="1:21" ht="30" x14ac:dyDescent="0.35">
      <c r="A116" s="97" t="s">
        <v>674</v>
      </c>
      <c r="B116" s="90" t="s">
        <v>853</v>
      </c>
      <c r="C116" s="91"/>
      <c r="D116" s="91" t="s">
        <v>687</v>
      </c>
      <c r="E116" s="19" t="s">
        <v>857</v>
      </c>
      <c r="F116" s="20" t="s">
        <v>858</v>
      </c>
      <c r="G116" s="20" t="s">
        <v>76</v>
      </c>
      <c r="H116" s="30" t="s">
        <v>690</v>
      </c>
      <c r="I116" s="30" t="s">
        <v>1397</v>
      </c>
      <c r="J116" s="20"/>
      <c r="K116" s="20"/>
      <c r="L116" s="20"/>
      <c r="M116" s="23"/>
      <c r="N116" s="21" t="s">
        <v>856</v>
      </c>
      <c r="O116" s="21"/>
      <c r="P116" s="23"/>
      <c r="Q116" s="23"/>
      <c r="R116" s="32"/>
      <c r="S116" s="32"/>
      <c r="T116" s="32"/>
      <c r="U116" s="36"/>
    </row>
    <row r="117" spans="1:21" ht="60" x14ac:dyDescent="0.35">
      <c r="A117" s="98" t="s">
        <v>674</v>
      </c>
      <c r="B117" s="90" t="s">
        <v>853</v>
      </c>
      <c r="C117" s="91"/>
      <c r="D117" s="91" t="s">
        <v>29</v>
      </c>
      <c r="E117" s="25" t="s">
        <v>859</v>
      </c>
      <c r="F117" s="27" t="s">
        <v>860</v>
      </c>
      <c r="G117" s="27" t="s">
        <v>76</v>
      </c>
      <c r="H117" s="27" t="s">
        <v>33</v>
      </c>
      <c r="I117" s="27" t="s">
        <v>34</v>
      </c>
      <c r="J117" s="26"/>
      <c r="K117" s="26"/>
      <c r="L117" s="26"/>
      <c r="M117" s="29" t="s">
        <v>1601</v>
      </c>
      <c r="N117" s="28">
        <v>42186</v>
      </c>
      <c r="O117" s="28">
        <v>44286</v>
      </c>
      <c r="P117" s="29"/>
      <c r="Q117" s="29"/>
      <c r="R117" s="31"/>
      <c r="S117" s="31"/>
      <c r="T117" s="31"/>
      <c r="U117" s="34"/>
    </row>
    <row r="118" spans="1:21" ht="60" x14ac:dyDescent="0.35">
      <c r="A118" s="97" t="s">
        <v>674</v>
      </c>
      <c r="B118" s="90" t="s">
        <v>853</v>
      </c>
      <c r="C118" s="91"/>
      <c r="D118" s="91" t="s">
        <v>21</v>
      </c>
      <c r="E118" s="19" t="s">
        <v>861</v>
      </c>
      <c r="F118" s="20" t="s">
        <v>862</v>
      </c>
      <c r="G118" s="20" t="s">
        <v>76</v>
      </c>
      <c r="H118" s="30" t="s">
        <v>125</v>
      </c>
      <c r="I118" s="30" t="s">
        <v>42</v>
      </c>
      <c r="J118" s="20"/>
      <c r="K118" s="20"/>
      <c r="L118" s="20"/>
      <c r="M118" s="23" t="s">
        <v>1601</v>
      </c>
      <c r="N118" s="21">
        <v>42186</v>
      </c>
      <c r="O118" s="21">
        <v>44286</v>
      </c>
      <c r="P118" s="23"/>
      <c r="Q118" s="23"/>
      <c r="R118" s="32"/>
      <c r="S118" s="32"/>
      <c r="T118" s="32"/>
      <c r="U118" s="36"/>
    </row>
    <row r="119" spans="1:21" ht="30" x14ac:dyDescent="0.35">
      <c r="A119" s="98" t="s">
        <v>674</v>
      </c>
      <c r="B119" s="90" t="s">
        <v>846</v>
      </c>
      <c r="C119" s="91"/>
      <c r="D119" s="91" t="s">
        <v>21</v>
      </c>
      <c r="E119" s="25" t="s">
        <v>863</v>
      </c>
      <c r="F119" s="27" t="s">
        <v>864</v>
      </c>
      <c r="G119" s="27" t="s">
        <v>76</v>
      </c>
      <c r="H119" s="27" t="s">
        <v>125</v>
      </c>
      <c r="I119" s="27" t="s">
        <v>42</v>
      </c>
      <c r="J119" s="26" t="s">
        <v>291</v>
      </c>
      <c r="K119" s="26" t="s">
        <v>292</v>
      </c>
      <c r="L119" s="26" t="s">
        <v>1431</v>
      </c>
      <c r="M119" s="29" t="s">
        <v>1602</v>
      </c>
      <c r="N119" s="28">
        <v>37622</v>
      </c>
      <c r="O119" s="28"/>
      <c r="P119" s="33">
        <v>4.9595143652499996</v>
      </c>
      <c r="Q119" s="33">
        <v>9.1271882899999994</v>
      </c>
      <c r="R119" s="34">
        <v>4.9119854800000002</v>
      </c>
      <c r="S119" s="34">
        <v>5.6153781499999997</v>
      </c>
      <c r="T119" s="34">
        <v>6.0186570199999991</v>
      </c>
      <c r="U119" s="34">
        <v>6.4508981099999998</v>
      </c>
    </row>
    <row r="120" spans="1:21" ht="50" x14ac:dyDescent="0.35">
      <c r="A120" s="97" t="s">
        <v>674</v>
      </c>
      <c r="B120" s="90" t="s">
        <v>853</v>
      </c>
      <c r="C120" s="91"/>
      <c r="D120" s="91" t="s">
        <v>21</v>
      </c>
      <c r="E120" s="19" t="s">
        <v>865</v>
      </c>
      <c r="F120" s="20" t="s">
        <v>866</v>
      </c>
      <c r="G120" s="20" t="s">
        <v>76</v>
      </c>
      <c r="H120" s="30" t="s">
        <v>125</v>
      </c>
      <c r="I120" s="30" t="s">
        <v>42</v>
      </c>
      <c r="J120" s="20"/>
      <c r="K120" s="20"/>
      <c r="L120" s="20"/>
      <c r="M120" s="23" t="s">
        <v>1603</v>
      </c>
      <c r="N120" s="21">
        <v>34335</v>
      </c>
      <c r="O120" s="21"/>
      <c r="P120" s="23"/>
      <c r="Q120" s="23"/>
      <c r="R120" s="32"/>
      <c r="S120" s="32"/>
      <c r="T120" s="32"/>
      <c r="U120" s="36"/>
    </row>
    <row r="121" spans="1:21" ht="50" x14ac:dyDescent="0.35">
      <c r="A121" s="98" t="s">
        <v>674</v>
      </c>
      <c r="B121" s="90" t="s">
        <v>853</v>
      </c>
      <c r="C121" s="91"/>
      <c r="D121" s="91" t="s">
        <v>29</v>
      </c>
      <c r="E121" s="25" t="s">
        <v>867</v>
      </c>
      <c r="F121" s="27" t="s">
        <v>868</v>
      </c>
      <c r="G121" s="27" t="s">
        <v>76</v>
      </c>
      <c r="H121" s="27" t="s">
        <v>33</v>
      </c>
      <c r="I121" s="27" t="s">
        <v>34</v>
      </c>
      <c r="J121" s="26"/>
      <c r="K121" s="26"/>
      <c r="L121" s="26"/>
      <c r="M121" s="29" t="s">
        <v>1604</v>
      </c>
      <c r="N121" s="28">
        <v>39083</v>
      </c>
      <c r="O121" s="28"/>
      <c r="P121" s="29"/>
      <c r="Q121" s="29"/>
      <c r="R121" s="31"/>
      <c r="S121" s="31"/>
      <c r="T121" s="31"/>
      <c r="U121" s="34"/>
    </row>
    <row r="122" spans="1:21" ht="100" x14ac:dyDescent="0.35">
      <c r="A122" s="97" t="s">
        <v>674</v>
      </c>
      <c r="B122" s="90" t="s">
        <v>846</v>
      </c>
      <c r="C122" s="91"/>
      <c r="D122" s="91" t="s">
        <v>21</v>
      </c>
      <c r="E122" s="19" t="s">
        <v>869</v>
      </c>
      <c r="F122" s="20" t="s">
        <v>870</v>
      </c>
      <c r="G122" s="20" t="s">
        <v>76</v>
      </c>
      <c r="H122" s="30" t="s">
        <v>125</v>
      </c>
      <c r="I122" s="30" t="s">
        <v>42</v>
      </c>
      <c r="J122" s="20" t="s">
        <v>248</v>
      </c>
      <c r="K122" s="20" t="s">
        <v>249</v>
      </c>
      <c r="L122" s="20" t="s">
        <v>759</v>
      </c>
      <c r="M122" s="23" t="s">
        <v>1605</v>
      </c>
      <c r="N122" s="21">
        <v>39083</v>
      </c>
      <c r="O122" s="21"/>
      <c r="P122" s="35">
        <v>0</v>
      </c>
      <c r="Q122" s="35">
        <v>1.4999999999999999E-7</v>
      </c>
      <c r="R122" s="36">
        <v>0.28319028999999996</v>
      </c>
      <c r="S122" s="36">
        <v>0.21675262000000001</v>
      </c>
      <c r="T122" s="36">
        <v>0</v>
      </c>
      <c r="U122" s="36">
        <v>0</v>
      </c>
    </row>
    <row r="123" spans="1:21" ht="60" x14ac:dyDescent="0.35">
      <c r="A123" s="98" t="s">
        <v>674</v>
      </c>
      <c r="B123" s="90" t="s">
        <v>853</v>
      </c>
      <c r="C123" s="91"/>
      <c r="D123" s="91" t="s">
        <v>21</v>
      </c>
      <c r="E123" s="25" t="s">
        <v>871</v>
      </c>
      <c r="F123" s="27" t="s">
        <v>872</v>
      </c>
      <c r="G123" s="27" t="s">
        <v>76</v>
      </c>
      <c r="H123" s="27" t="s">
        <v>125</v>
      </c>
      <c r="I123" s="27" t="s">
        <v>42</v>
      </c>
      <c r="J123" s="26"/>
      <c r="K123" s="26"/>
      <c r="L123" s="26"/>
      <c r="M123" s="29" t="s">
        <v>1605</v>
      </c>
      <c r="N123" s="28">
        <v>39083</v>
      </c>
      <c r="O123" s="28"/>
      <c r="P123" s="29"/>
      <c r="Q123" s="29"/>
      <c r="R123" s="31"/>
      <c r="S123" s="31"/>
      <c r="T123" s="31"/>
      <c r="U123" s="34"/>
    </row>
    <row r="124" spans="1:21" ht="70" x14ac:dyDescent="0.35">
      <c r="A124" s="97" t="s">
        <v>674</v>
      </c>
      <c r="B124" s="90" t="s">
        <v>853</v>
      </c>
      <c r="C124" s="91"/>
      <c r="D124" s="91" t="s">
        <v>29</v>
      </c>
      <c r="E124" s="19" t="s">
        <v>873</v>
      </c>
      <c r="F124" s="20" t="s">
        <v>874</v>
      </c>
      <c r="G124" s="20" t="s">
        <v>76</v>
      </c>
      <c r="H124" s="30" t="s">
        <v>33</v>
      </c>
      <c r="I124" s="30" t="s">
        <v>34</v>
      </c>
      <c r="J124" s="20"/>
      <c r="K124" s="20"/>
      <c r="L124" s="20"/>
      <c r="M124" s="23" t="s">
        <v>1606</v>
      </c>
      <c r="N124" s="21">
        <v>39083</v>
      </c>
      <c r="O124" s="21"/>
      <c r="P124" s="23"/>
      <c r="Q124" s="23"/>
      <c r="R124" s="32"/>
      <c r="S124" s="32"/>
      <c r="T124" s="32"/>
      <c r="U124" s="36"/>
    </row>
    <row r="125" spans="1:21" ht="60" x14ac:dyDescent="0.35">
      <c r="A125" s="98" t="s">
        <v>674</v>
      </c>
      <c r="B125" s="90" t="s">
        <v>846</v>
      </c>
      <c r="C125" s="91"/>
      <c r="D125" s="91" t="s">
        <v>21</v>
      </c>
      <c r="E125" s="25" t="s">
        <v>875</v>
      </c>
      <c r="F125" s="27" t="s">
        <v>876</v>
      </c>
      <c r="G125" s="27" t="s">
        <v>76</v>
      </c>
      <c r="H125" s="27" t="s">
        <v>125</v>
      </c>
      <c r="I125" s="27" t="s">
        <v>42</v>
      </c>
      <c r="J125" s="27" t="s">
        <v>35</v>
      </c>
      <c r="K125" s="27" t="s">
        <v>36</v>
      </c>
      <c r="L125" s="27" t="s">
        <v>36</v>
      </c>
      <c r="M125" s="29" t="s">
        <v>1607</v>
      </c>
      <c r="N125" s="28">
        <v>32509</v>
      </c>
      <c r="O125" s="28">
        <v>45291</v>
      </c>
      <c r="P125" s="29"/>
      <c r="Q125" s="29"/>
      <c r="R125" s="31"/>
      <c r="S125" s="31"/>
      <c r="T125" s="31"/>
      <c r="U125" s="34"/>
    </row>
    <row r="126" spans="1:21" ht="100" x14ac:dyDescent="0.35">
      <c r="A126" s="97" t="s">
        <v>674</v>
      </c>
      <c r="B126" s="90" t="s">
        <v>846</v>
      </c>
      <c r="C126" s="91"/>
      <c r="D126" s="91" t="s">
        <v>687</v>
      </c>
      <c r="E126" s="19" t="s">
        <v>877</v>
      </c>
      <c r="F126" s="20" t="s">
        <v>878</v>
      </c>
      <c r="G126" s="20" t="s">
        <v>76</v>
      </c>
      <c r="H126" s="30" t="s">
        <v>690</v>
      </c>
      <c r="I126" s="30" t="s">
        <v>1397</v>
      </c>
      <c r="J126" s="20" t="s">
        <v>49</v>
      </c>
      <c r="K126" s="30" t="s">
        <v>50</v>
      </c>
      <c r="L126" s="20" t="s">
        <v>1432</v>
      </c>
      <c r="M126" s="23" t="s">
        <v>1608</v>
      </c>
      <c r="N126" s="21">
        <v>36892</v>
      </c>
      <c r="O126" s="21">
        <v>43830</v>
      </c>
      <c r="P126" s="23" t="s">
        <v>1529</v>
      </c>
      <c r="Q126" s="23" t="s">
        <v>1529</v>
      </c>
      <c r="R126" s="23" t="s">
        <v>1529</v>
      </c>
      <c r="S126" s="23" t="s">
        <v>1529</v>
      </c>
      <c r="T126" s="23" t="s">
        <v>1529</v>
      </c>
      <c r="U126" s="23" t="s">
        <v>1529</v>
      </c>
    </row>
    <row r="127" spans="1:21" ht="100" x14ac:dyDescent="0.35">
      <c r="A127" s="98" t="s">
        <v>674</v>
      </c>
      <c r="B127" s="90" t="s">
        <v>846</v>
      </c>
      <c r="C127" s="91"/>
      <c r="D127" s="91" t="s">
        <v>21</v>
      </c>
      <c r="E127" s="25" t="s">
        <v>879</v>
      </c>
      <c r="F127" s="27" t="s">
        <v>880</v>
      </c>
      <c r="G127" s="27" t="s">
        <v>76</v>
      </c>
      <c r="H127" s="27" t="s">
        <v>125</v>
      </c>
      <c r="I127" s="27" t="s">
        <v>42</v>
      </c>
      <c r="J127" s="26" t="s">
        <v>35</v>
      </c>
      <c r="K127" s="26" t="s">
        <v>36</v>
      </c>
      <c r="L127" s="26" t="s">
        <v>1433</v>
      </c>
      <c r="M127" s="29" t="s">
        <v>1609</v>
      </c>
      <c r="N127" s="28">
        <v>35796</v>
      </c>
      <c r="O127" s="28">
        <v>43830</v>
      </c>
      <c r="P127" s="29"/>
      <c r="Q127" s="29"/>
      <c r="R127" s="31"/>
      <c r="S127" s="31"/>
      <c r="T127" s="31"/>
      <c r="U127" s="34"/>
    </row>
    <row r="128" spans="1:21" ht="50" x14ac:dyDescent="0.35">
      <c r="A128" s="97" t="s">
        <v>674</v>
      </c>
      <c r="B128" s="90" t="s">
        <v>846</v>
      </c>
      <c r="C128" s="91"/>
      <c r="D128" s="91" t="s">
        <v>21</v>
      </c>
      <c r="E128" s="19" t="s">
        <v>881</v>
      </c>
      <c r="F128" s="20" t="s">
        <v>882</v>
      </c>
      <c r="G128" s="20" t="s">
        <v>76</v>
      </c>
      <c r="H128" s="30" t="s">
        <v>125</v>
      </c>
      <c r="I128" s="30" t="s">
        <v>42</v>
      </c>
      <c r="J128" s="20" t="s">
        <v>49</v>
      </c>
      <c r="K128" s="30" t="s">
        <v>50</v>
      </c>
      <c r="L128" s="20" t="s">
        <v>1434</v>
      </c>
      <c r="M128" s="23"/>
      <c r="N128" s="21">
        <v>42460</v>
      </c>
      <c r="O128" s="21">
        <v>44285</v>
      </c>
      <c r="P128" s="23" t="s">
        <v>1529</v>
      </c>
      <c r="Q128" s="23" t="s">
        <v>1529</v>
      </c>
      <c r="R128" s="23" t="s">
        <v>1529</v>
      </c>
      <c r="S128" s="23" t="s">
        <v>1529</v>
      </c>
      <c r="T128" s="23" t="s">
        <v>1529</v>
      </c>
      <c r="U128" s="23" t="s">
        <v>1529</v>
      </c>
    </row>
    <row r="129" spans="1:21" ht="60" x14ac:dyDescent="0.35">
      <c r="A129" s="98" t="s">
        <v>674</v>
      </c>
      <c r="B129" s="90" t="s">
        <v>846</v>
      </c>
      <c r="C129" s="91"/>
      <c r="D129" s="91" t="s">
        <v>21</v>
      </c>
      <c r="E129" s="25" t="s">
        <v>883</v>
      </c>
      <c r="F129" s="27" t="s">
        <v>884</v>
      </c>
      <c r="G129" s="27" t="s">
        <v>76</v>
      </c>
      <c r="H129" s="27" t="s">
        <v>125</v>
      </c>
      <c r="I129" s="27" t="s">
        <v>42</v>
      </c>
      <c r="J129" s="26" t="s">
        <v>191</v>
      </c>
      <c r="K129" s="26" t="s">
        <v>192</v>
      </c>
      <c r="L129" s="26" t="s">
        <v>1435</v>
      </c>
      <c r="M129" s="29"/>
      <c r="N129" s="28">
        <v>42460</v>
      </c>
      <c r="O129" s="28"/>
      <c r="P129" s="29" t="s">
        <v>1529</v>
      </c>
      <c r="Q129" s="29" t="s">
        <v>1529</v>
      </c>
      <c r="R129" s="29" t="s">
        <v>1529</v>
      </c>
      <c r="S129" s="29" t="s">
        <v>1529</v>
      </c>
      <c r="T129" s="29" t="s">
        <v>1529</v>
      </c>
      <c r="U129" s="29" t="s">
        <v>1529</v>
      </c>
    </row>
    <row r="130" spans="1:21" ht="60" x14ac:dyDescent="0.35">
      <c r="A130" s="97" t="s">
        <v>674</v>
      </c>
      <c r="B130" s="90" t="s">
        <v>846</v>
      </c>
      <c r="C130" s="91"/>
      <c r="D130" s="91" t="s">
        <v>21</v>
      </c>
      <c r="E130" s="19" t="s">
        <v>885</v>
      </c>
      <c r="F130" s="20" t="s">
        <v>886</v>
      </c>
      <c r="G130" s="20" t="s">
        <v>76</v>
      </c>
      <c r="H130" s="30" t="s">
        <v>125</v>
      </c>
      <c r="I130" s="30" t="s">
        <v>42</v>
      </c>
      <c r="J130" s="20" t="s">
        <v>342</v>
      </c>
      <c r="K130" s="20" t="s">
        <v>250</v>
      </c>
      <c r="L130" s="20" t="s">
        <v>887</v>
      </c>
      <c r="M130" s="23"/>
      <c r="N130" s="21" t="s">
        <v>668</v>
      </c>
      <c r="O130" s="21">
        <v>45291</v>
      </c>
      <c r="P130" s="23">
        <v>0</v>
      </c>
      <c r="Q130" s="23">
        <v>0</v>
      </c>
      <c r="R130" s="32">
        <v>0</v>
      </c>
      <c r="S130" s="32">
        <v>0</v>
      </c>
      <c r="T130" s="32">
        <v>0</v>
      </c>
      <c r="U130" s="36">
        <v>0</v>
      </c>
    </row>
    <row r="131" spans="1:21" ht="50" x14ac:dyDescent="0.35">
      <c r="A131" s="98" t="s">
        <v>674</v>
      </c>
      <c r="B131" s="90" t="s">
        <v>853</v>
      </c>
      <c r="C131" s="91"/>
      <c r="D131" s="91" t="s">
        <v>21</v>
      </c>
      <c r="E131" s="25" t="s">
        <v>888</v>
      </c>
      <c r="F131" s="27" t="s">
        <v>889</v>
      </c>
      <c r="G131" s="27" t="s">
        <v>76</v>
      </c>
      <c r="H131" s="27" t="s">
        <v>125</v>
      </c>
      <c r="I131" s="27" t="s">
        <v>42</v>
      </c>
      <c r="J131" s="26"/>
      <c r="K131" s="26"/>
      <c r="L131" s="26"/>
      <c r="M131" s="29"/>
      <c r="N131" s="28" t="s">
        <v>668</v>
      </c>
      <c r="O131" s="28">
        <v>45291</v>
      </c>
      <c r="P131" s="29"/>
      <c r="Q131" s="29"/>
      <c r="R131" s="31"/>
      <c r="S131" s="31"/>
      <c r="T131" s="31"/>
      <c r="U131" s="34"/>
    </row>
    <row r="132" spans="1:21" ht="60" x14ac:dyDescent="0.35">
      <c r="A132" s="97" t="s">
        <v>674</v>
      </c>
      <c r="B132" s="90" t="s">
        <v>853</v>
      </c>
      <c r="C132" s="91"/>
      <c r="D132" s="91" t="s">
        <v>29</v>
      </c>
      <c r="E132" s="19" t="s">
        <v>890</v>
      </c>
      <c r="F132" s="20" t="s">
        <v>891</v>
      </c>
      <c r="G132" s="20" t="s">
        <v>76</v>
      </c>
      <c r="H132" s="30" t="s">
        <v>33</v>
      </c>
      <c r="I132" s="30" t="s">
        <v>34</v>
      </c>
      <c r="J132" s="20"/>
      <c r="K132" s="20"/>
      <c r="L132" s="20"/>
      <c r="M132" s="23"/>
      <c r="N132" s="21" t="s">
        <v>668</v>
      </c>
      <c r="O132" s="21">
        <v>45291</v>
      </c>
      <c r="P132" s="23"/>
      <c r="Q132" s="23"/>
      <c r="R132" s="32"/>
      <c r="S132" s="32"/>
      <c r="T132" s="32"/>
      <c r="U132" s="36"/>
    </row>
    <row r="133" spans="1:21" ht="30" x14ac:dyDescent="0.35">
      <c r="A133" s="98" t="s">
        <v>674</v>
      </c>
      <c r="B133" s="90" t="s">
        <v>846</v>
      </c>
      <c r="C133" s="91"/>
      <c r="D133" s="91" t="s">
        <v>687</v>
      </c>
      <c r="E133" s="25" t="s">
        <v>892</v>
      </c>
      <c r="F133" s="27" t="s">
        <v>893</v>
      </c>
      <c r="G133" s="27" t="s">
        <v>894</v>
      </c>
      <c r="H133" s="27" t="s">
        <v>690</v>
      </c>
      <c r="I133" s="27" t="s">
        <v>1397</v>
      </c>
      <c r="J133" s="26"/>
      <c r="K133" s="26"/>
      <c r="L133" s="26" t="s">
        <v>895</v>
      </c>
      <c r="M133" s="29"/>
      <c r="N133" s="28">
        <v>33514</v>
      </c>
      <c r="O133" s="28"/>
      <c r="P133" s="29" t="s">
        <v>1529</v>
      </c>
      <c r="Q133" s="29" t="s">
        <v>1529</v>
      </c>
      <c r="R133" s="29" t="s">
        <v>1529</v>
      </c>
      <c r="S133" s="29" t="s">
        <v>1529</v>
      </c>
      <c r="T133" s="29" t="s">
        <v>1529</v>
      </c>
      <c r="U133" s="29" t="s">
        <v>1529</v>
      </c>
    </row>
    <row r="134" spans="1:21" ht="90" x14ac:dyDescent="0.35">
      <c r="A134" s="97" t="s">
        <v>674</v>
      </c>
      <c r="B134" s="90" t="s">
        <v>846</v>
      </c>
      <c r="C134" s="91"/>
      <c r="D134" s="91" t="s">
        <v>21</v>
      </c>
      <c r="E134" s="19" t="s">
        <v>896</v>
      </c>
      <c r="F134" s="20" t="s">
        <v>897</v>
      </c>
      <c r="G134" s="20" t="s">
        <v>677</v>
      </c>
      <c r="H134" s="30" t="s">
        <v>125</v>
      </c>
      <c r="I134" s="30" t="s">
        <v>42</v>
      </c>
      <c r="J134" s="20" t="s">
        <v>49</v>
      </c>
      <c r="K134" s="30" t="s">
        <v>50</v>
      </c>
      <c r="L134" s="20" t="s">
        <v>898</v>
      </c>
      <c r="M134" s="23"/>
      <c r="N134" s="21">
        <v>32509</v>
      </c>
      <c r="O134" s="21"/>
      <c r="P134" s="23" t="s">
        <v>1529</v>
      </c>
      <c r="Q134" s="23" t="s">
        <v>1529</v>
      </c>
      <c r="R134" s="23" t="s">
        <v>1529</v>
      </c>
      <c r="S134" s="23" t="s">
        <v>1529</v>
      </c>
      <c r="T134" s="23" t="s">
        <v>1529</v>
      </c>
      <c r="U134" s="23" t="s">
        <v>1529</v>
      </c>
    </row>
    <row r="135" spans="1:21" ht="100" x14ac:dyDescent="0.35">
      <c r="A135" s="98" t="s">
        <v>674</v>
      </c>
      <c r="B135" s="90" t="s">
        <v>846</v>
      </c>
      <c r="C135" s="91"/>
      <c r="D135" s="91" t="s">
        <v>21</v>
      </c>
      <c r="E135" s="25" t="s">
        <v>899</v>
      </c>
      <c r="F135" s="27" t="s">
        <v>900</v>
      </c>
      <c r="G135" s="27" t="s">
        <v>677</v>
      </c>
      <c r="H135" s="27" t="s">
        <v>125</v>
      </c>
      <c r="I135" s="27" t="s">
        <v>42</v>
      </c>
      <c r="J135" s="26"/>
      <c r="K135" s="26"/>
      <c r="L135" s="26"/>
      <c r="M135" s="29"/>
      <c r="N135" s="28" t="s">
        <v>670</v>
      </c>
      <c r="O135" s="28"/>
      <c r="P135" s="29"/>
      <c r="Q135" s="29"/>
      <c r="R135" s="31"/>
      <c r="S135" s="31"/>
      <c r="T135" s="31"/>
      <c r="U135" s="34"/>
    </row>
    <row r="136" spans="1:21" ht="80" x14ac:dyDescent="0.35">
      <c r="A136" s="97" t="s">
        <v>674</v>
      </c>
      <c r="B136" s="90" t="s">
        <v>846</v>
      </c>
      <c r="C136" s="91"/>
      <c r="D136" s="91" t="s">
        <v>21</v>
      </c>
      <c r="E136" s="19" t="s">
        <v>901</v>
      </c>
      <c r="F136" s="20" t="s">
        <v>902</v>
      </c>
      <c r="G136" s="20" t="s">
        <v>677</v>
      </c>
      <c r="H136" s="30" t="s">
        <v>125</v>
      </c>
      <c r="I136" s="30" t="s">
        <v>42</v>
      </c>
      <c r="J136" s="20"/>
      <c r="K136" s="20"/>
      <c r="L136" s="20"/>
      <c r="M136" s="23"/>
      <c r="N136" s="21" t="s">
        <v>670</v>
      </c>
      <c r="O136" s="21"/>
      <c r="P136" s="23"/>
      <c r="Q136" s="23"/>
      <c r="R136" s="32"/>
      <c r="S136" s="32"/>
      <c r="T136" s="32"/>
      <c r="U136" s="36"/>
    </row>
    <row r="137" spans="1:21" ht="130" x14ac:dyDescent="0.35">
      <c r="A137" s="98" t="s">
        <v>674</v>
      </c>
      <c r="B137" s="90" t="s">
        <v>846</v>
      </c>
      <c r="C137" s="91"/>
      <c r="D137" s="91" t="s">
        <v>21</v>
      </c>
      <c r="E137" s="25" t="s">
        <v>903</v>
      </c>
      <c r="F137" s="27" t="s">
        <v>904</v>
      </c>
      <c r="G137" s="27" t="s">
        <v>677</v>
      </c>
      <c r="H137" s="27" t="s">
        <v>125</v>
      </c>
      <c r="I137" s="27" t="s">
        <v>42</v>
      </c>
      <c r="J137" s="26"/>
      <c r="K137" s="26"/>
      <c r="L137" s="26"/>
      <c r="M137" s="29"/>
      <c r="N137" s="28">
        <v>32509</v>
      </c>
      <c r="O137" s="28"/>
      <c r="P137" s="29"/>
      <c r="Q137" s="29"/>
      <c r="R137" s="31"/>
      <c r="S137" s="31"/>
      <c r="T137" s="31"/>
      <c r="U137" s="34"/>
    </row>
    <row r="138" spans="1:21" ht="40" x14ac:dyDescent="0.35">
      <c r="A138" s="97" t="s">
        <v>674</v>
      </c>
      <c r="B138" s="90" t="s">
        <v>846</v>
      </c>
      <c r="C138" s="91"/>
      <c r="D138" s="91" t="s">
        <v>687</v>
      </c>
      <c r="E138" s="19" t="s">
        <v>905</v>
      </c>
      <c r="F138" s="20" t="s">
        <v>906</v>
      </c>
      <c r="G138" s="20" t="s">
        <v>677</v>
      </c>
      <c r="H138" s="30" t="s">
        <v>690</v>
      </c>
      <c r="I138" s="30" t="s">
        <v>1397</v>
      </c>
      <c r="J138" s="20" t="s">
        <v>291</v>
      </c>
      <c r="K138" s="20" t="s">
        <v>292</v>
      </c>
      <c r="L138" s="20" t="s">
        <v>292</v>
      </c>
      <c r="M138" s="23"/>
      <c r="N138" s="21">
        <v>32509</v>
      </c>
      <c r="O138" s="21"/>
      <c r="P138" s="23"/>
      <c r="Q138" s="23"/>
      <c r="R138" s="32"/>
      <c r="S138" s="32"/>
      <c r="T138" s="32"/>
      <c r="U138" s="36"/>
    </row>
    <row r="139" spans="1:21" ht="30" x14ac:dyDescent="0.35">
      <c r="A139" s="98" t="s">
        <v>674</v>
      </c>
      <c r="B139" s="90" t="s">
        <v>846</v>
      </c>
      <c r="C139" s="91"/>
      <c r="D139" s="91" t="s">
        <v>687</v>
      </c>
      <c r="E139" s="25" t="s">
        <v>907</v>
      </c>
      <c r="F139" s="27" t="s">
        <v>735</v>
      </c>
      <c r="G139" s="27" t="s">
        <v>677</v>
      </c>
      <c r="H139" s="27" t="s">
        <v>690</v>
      </c>
      <c r="I139" s="27" t="s">
        <v>1397</v>
      </c>
      <c r="J139" s="26"/>
      <c r="K139" s="26"/>
      <c r="L139" s="26"/>
      <c r="M139" s="29" t="s">
        <v>1610</v>
      </c>
      <c r="N139" s="28">
        <v>32690</v>
      </c>
      <c r="O139" s="28"/>
      <c r="P139" s="29"/>
      <c r="Q139" s="29"/>
      <c r="R139" s="31"/>
      <c r="S139" s="31"/>
      <c r="T139" s="31"/>
      <c r="U139" s="34"/>
    </row>
    <row r="140" spans="1:21" ht="50" x14ac:dyDescent="0.35">
      <c r="A140" s="97" t="s">
        <v>674</v>
      </c>
      <c r="B140" s="90" t="s">
        <v>846</v>
      </c>
      <c r="C140" s="91"/>
      <c r="D140" s="91" t="s">
        <v>687</v>
      </c>
      <c r="E140" s="19" t="s">
        <v>908</v>
      </c>
      <c r="F140" s="20" t="s">
        <v>909</v>
      </c>
      <c r="G140" s="20" t="s">
        <v>677</v>
      </c>
      <c r="H140" s="30" t="s">
        <v>690</v>
      </c>
      <c r="I140" s="30" t="s">
        <v>1397</v>
      </c>
      <c r="J140" s="20"/>
      <c r="K140" s="20"/>
      <c r="L140" s="20"/>
      <c r="M140" s="23"/>
      <c r="N140" s="21">
        <v>41640</v>
      </c>
      <c r="O140" s="21"/>
      <c r="P140" s="23"/>
      <c r="Q140" s="23"/>
      <c r="R140" s="32"/>
      <c r="S140" s="32"/>
      <c r="T140" s="32"/>
      <c r="U140" s="36"/>
    </row>
    <row r="141" spans="1:21" ht="40" x14ac:dyDescent="0.35">
      <c r="A141" s="98" t="s">
        <v>674</v>
      </c>
      <c r="B141" s="90" t="s">
        <v>846</v>
      </c>
      <c r="C141" s="91"/>
      <c r="D141" s="91" t="s">
        <v>687</v>
      </c>
      <c r="E141" s="25" t="s">
        <v>910</v>
      </c>
      <c r="F141" s="27" t="s">
        <v>737</v>
      </c>
      <c r="G141" s="27" t="s">
        <v>677</v>
      </c>
      <c r="H141" s="27" t="s">
        <v>690</v>
      </c>
      <c r="I141" s="27" t="s">
        <v>1397</v>
      </c>
      <c r="J141" s="26"/>
      <c r="K141" s="26"/>
      <c r="L141" s="26"/>
      <c r="M141" s="29" t="s">
        <v>1611</v>
      </c>
      <c r="N141" s="28" t="s">
        <v>671</v>
      </c>
      <c r="O141" s="28"/>
      <c r="P141" s="29"/>
      <c r="Q141" s="29"/>
      <c r="R141" s="31"/>
      <c r="S141" s="31"/>
      <c r="T141" s="31"/>
      <c r="U141" s="34"/>
    </row>
    <row r="142" spans="1:21" ht="60" x14ac:dyDescent="0.35">
      <c r="A142" s="97" t="s">
        <v>674</v>
      </c>
      <c r="B142" s="90" t="s">
        <v>846</v>
      </c>
      <c r="C142" s="91"/>
      <c r="D142" s="91" t="s">
        <v>687</v>
      </c>
      <c r="E142" s="19" t="s">
        <v>911</v>
      </c>
      <c r="F142" s="20" t="s">
        <v>912</v>
      </c>
      <c r="G142" s="20" t="s">
        <v>677</v>
      </c>
      <c r="H142" s="30" t="s">
        <v>690</v>
      </c>
      <c r="I142" s="30" t="s">
        <v>1397</v>
      </c>
      <c r="J142" s="20"/>
      <c r="K142" s="20"/>
      <c r="L142" s="20"/>
      <c r="M142" s="23"/>
      <c r="N142" s="21" t="s">
        <v>671</v>
      </c>
      <c r="O142" s="21"/>
      <c r="P142" s="23"/>
      <c r="Q142" s="23"/>
      <c r="R142" s="32"/>
      <c r="S142" s="32"/>
      <c r="T142" s="32"/>
      <c r="U142" s="36"/>
    </row>
    <row r="143" spans="1:21" ht="70" x14ac:dyDescent="0.35">
      <c r="A143" s="98" t="s">
        <v>674</v>
      </c>
      <c r="B143" s="90" t="s">
        <v>846</v>
      </c>
      <c r="C143" s="91"/>
      <c r="D143" s="93" t="s">
        <v>687</v>
      </c>
      <c r="E143" s="25" t="s">
        <v>913</v>
      </c>
      <c r="F143" s="27" t="s">
        <v>914</v>
      </c>
      <c r="G143" s="27" t="s">
        <v>677</v>
      </c>
      <c r="H143" s="27" t="s">
        <v>690</v>
      </c>
      <c r="I143" s="27" t="s">
        <v>1397</v>
      </c>
      <c r="J143" s="26"/>
      <c r="K143" s="26"/>
      <c r="L143" s="26"/>
      <c r="M143" s="29"/>
      <c r="N143" s="28" t="s">
        <v>671</v>
      </c>
      <c r="O143" s="28"/>
      <c r="P143" s="29"/>
      <c r="Q143" s="44"/>
      <c r="R143" s="31"/>
      <c r="S143" s="31"/>
      <c r="T143" s="31"/>
      <c r="U143" s="34"/>
    </row>
    <row r="144" spans="1:21" ht="50" x14ac:dyDescent="0.35">
      <c r="A144" s="97" t="s">
        <v>674</v>
      </c>
      <c r="B144" s="90" t="s">
        <v>846</v>
      </c>
      <c r="C144" s="91"/>
      <c r="D144" s="91" t="s">
        <v>21</v>
      </c>
      <c r="E144" s="19" t="s">
        <v>915</v>
      </c>
      <c r="F144" s="20" t="s">
        <v>916</v>
      </c>
      <c r="G144" s="20" t="s">
        <v>677</v>
      </c>
      <c r="H144" s="30" t="s">
        <v>125</v>
      </c>
      <c r="I144" s="30" t="s">
        <v>42</v>
      </c>
      <c r="J144" s="20"/>
      <c r="K144" s="20"/>
      <c r="L144" s="20"/>
      <c r="M144" s="23"/>
      <c r="N144" s="21">
        <v>41640</v>
      </c>
      <c r="O144" s="21"/>
      <c r="P144" s="23"/>
      <c r="Q144" s="23"/>
      <c r="R144" s="32"/>
      <c r="S144" s="32"/>
      <c r="T144" s="32"/>
      <c r="U144" s="36"/>
    </row>
    <row r="145" spans="1:21" ht="50" x14ac:dyDescent="0.35">
      <c r="A145" s="98" t="s">
        <v>674</v>
      </c>
      <c r="B145" s="90" t="s">
        <v>846</v>
      </c>
      <c r="C145" s="93"/>
      <c r="D145" s="93" t="s">
        <v>687</v>
      </c>
      <c r="E145" s="25" t="s">
        <v>917</v>
      </c>
      <c r="F145" s="27" t="s">
        <v>918</v>
      </c>
      <c r="G145" s="27" t="s">
        <v>677</v>
      </c>
      <c r="H145" s="27" t="s">
        <v>690</v>
      </c>
      <c r="I145" s="27" t="s">
        <v>1397</v>
      </c>
      <c r="J145" s="26"/>
      <c r="K145" s="26"/>
      <c r="L145" s="26"/>
      <c r="M145" s="29"/>
      <c r="N145" s="28">
        <v>37987</v>
      </c>
      <c r="O145" s="28"/>
      <c r="P145" s="29"/>
      <c r="Q145" s="29"/>
      <c r="R145" s="31"/>
      <c r="S145" s="31"/>
      <c r="T145" s="31"/>
      <c r="U145" s="34"/>
    </row>
    <row r="146" spans="1:21" ht="30" x14ac:dyDescent="0.35">
      <c r="A146" s="97" t="s">
        <v>674</v>
      </c>
      <c r="B146" s="90" t="s">
        <v>846</v>
      </c>
      <c r="C146" s="91"/>
      <c r="D146" s="91" t="s">
        <v>687</v>
      </c>
      <c r="E146" s="19" t="s">
        <v>919</v>
      </c>
      <c r="F146" s="20" t="s">
        <v>920</v>
      </c>
      <c r="G146" s="20" t="s">
        <v>677</v>
      </c>
      <c r="H146" s="30" t="s">
        <v>690</v>
      </c>
      <c r="I146" s="30" t="s">
        <v>1397</v>
      </c>
      <c r="J146" s="20"/>
      <c r="K146" s="20"/>
      <c r="L146" s="20"/>
      <c r="M146" s="23"/>
      <c r="N146" s="21">
        <v>36892</v>
      </c>
      <c r="O146" s="21"/>
      <c r="P146" s="23"/>
      <c r="Q146" s="23"/>
      <c r="R146" s="32"/>
      <c r="S146" s="32"/>
      <c r="T146" s="32"/>
      <c r="U146" s="36"/>
    </row>
    <row r="147" spans="1:21" ht="40" x14ac:dyDescent="0.35">
      <c r="A147" s="98" t="s">
        <v>674</v>
      </c>
      <c r="B147" s="90" t="s">
        <v>846</v>
      </c>
      <c r="C147" s="91"/>
      <c r="D147" s="91" t="s">
        <v>687</v>
      </c>
      <c r="E147" s="25" t="s">
        <v>921</v>
      </c>
      <c r="F147" s="27" t="s">
        <v>920</v>
      </c>
      <c r="G147" s="27" t="s">
        <v>677</v>
      </c>
      <c r="H147" s="27" t="s">
        <v>690</v>
      </c>
      <c r="I147" s="27" t="s">
        <v>1397</v>
      </c>
      <c r="J147" s="26"/>
      <c r="K147" s="26"/>
      <c r="L147" s="26"/>
      <c r="M147" s="29"/>
      <c r="N147" s="28">
        <v>41640</v>
      </c>
      <c r="O147" s="28"/>
      <c r="P147" s="29"/>
      <c r="Q147" s="29"/>
      <c r="R147" s="31"/>
      <c r="S147" s="31"/>
      <c r="T147" s="31"/>
      <c r="U147" s="34"/>
    </row>
    <row r="148" spans="1:21" ht="30" x14ac:dyDescent="0.35">
      <c r="A148" s="97" t="s">
        <v>674</v>
      </c>
      <c r="B148" s="90" t="s">
        <v>846</v>
      </c>
      <c r="C148" s="91"/>
      <c r="D148" s="91" t="s">
        <v>687</v>
      </c>
      <c r="E148" s="19" t="s">
        <v>922</v>
      </c>
      <c r="F148" s="20" t="s">
        <v>886</v>
      </c>
      <c r="G148" s="20" t="s">
        <v>677</v>
      </c>
      <c r="H148" s="30" t="s">
        <v>690</v>
      </c>
      <c r="I148" s="30" t="s">
        <v>1397</v>
      </c>
      <c r="J148" s="20"/>
      <c r="K148" s="20"/>
      <c r="L148" s="20"/>
      <c r="M148" s="23"/>
      <c r="N148" s="21">
        <v>36892</v>
      </c>
      <c r="O148" s="21"/>
      <c r="P148" s="23"/>
      <c r="Q148" s="23"/>
      <c r="R148" s="32"/>
      <c r="S148" s="32"/>
      <c r="T148" s="32"/>
      <c r="U148" s="36"/>
    </row>
    <row r="149" spans="1:21" ht="60" x14ac:dyDescent="0.35">
      <c r="A149" s="98" t="s">
        <v>674</v>
      </c>
      <c r="B149" s="90" t="s">
        <v>846</v>
      </c>
      <c r="C149" s="91"/>
      <c r="D149" s="91" t="s">
        <v>687</v>
      </c>
      <c r="E149" s="25" t="s">
        <v>923</v>
      </c>
      <c r="F149" s="27" t="s">
        <v>924</v>
      </c>
      <c r="G149" s="27" t="s">
        <v>677</v>
      </c>
      <c r="H149" s="27" t="s">
        <v>690</v>
      </c>
      <c r="I149" s="27" t="s">
        <v>1397</v>
      </c>
      <c r="J149" s="26"/>
      <c r="K149" s="26"/>
      <c r="L149" s="26"/>
      <c r="M149" s="29"/>
      <c r="N149" s="28">
        <v>41640</v>
      </c>
      <c r="O149" s="28"/>
      <c r="P149" s="29"/>
      <c r="Q149" s="29"/>
      <c r="R149" s="31"/>
      <c r="S149" s="31"/>
      <c r="T149" s="31"/>
      <c r="U149" s="34"/>
    </row>
    <row r="150" spans="1:21" ht="50" x14ac:dyDescent="0.35">
      <c r="A150" s="97" t="s">
        <v>674</v>
      </c>
      <c r="B150" s="90" t="s">
        <v>846</v>
      </c>
      <c r="C150" s="91"/>
      <c r="D150" s="91" t="s">
        <v>925</v>
      </c>
      <c r="E150" s="19" t="s">
        <v>926</v>
      </c>
      <c r="F150" s="20" t="s">
        <v>927</v>
      </c>
      <c r="G150" s="20" t="s">
        <v>677</v>
      </c>
      <c r="H150" s="30" t="s">
        <v>928</v>
      </c>
      <c r="I150" s="30" t="s">
        <v>1624</v>
      </c>
      <c r="J150" s="20"/>
      <c r="K150" s="20"/>
      <c r="L150" s="20"/>
      <c r="M150" s="23"/>
      <c r="N150" s="21">
        <v>36892</v>
      </c>
      <c r="O150" s="21"/>
      <c r="P150" s="23"/>
      <c r="Q150" s="23"/>
      <c r="R150" s="32"/>
      <c r="S150" s="32"/>
      <c r="T150" s="32"/>
      <c r="U150" s="36"/>
    </row>
    <row r="151" spans="1:21" ht="30" x14ac:dyDescent="0.35">
      <c r="A151" s="98" t="s">
        <v>674</v>
      </c>
      <c r="B151" s="90" t="s">
        <v>846</v>
      </c>
      <c r="C151" s="91"/>
      <c r="D151" s="91" t="s">
        <v>315</v>
      </c>
      <c r="E151" s="25" t="s">
        <v>929</v>
      </c>
      <c r="F151" s="27" t="s">
        <v>930</v>
      </c>
      <c r="G151" s="27" t="s">
        <v>677</v>
      </c>
      <c r="H151" s="27" t="s">
        <v>329</v>
      </c>
      <c r="I151" s="27" t="s">
        <v>318</v>
      </c>
      <c r="J151" s="26"/>
      <c r="K151" s="26"/>
      <c r="L151" s="26"/>
      <c r="M151" s="29"/>
      <c r="N151" s="28">
        <v>32690</v>
      </c>
      <c r="O151" s="28"/>
      <c r="P151" s="29"/>
      <c r="Q151" s="29"/>
      <c r="R151" s="31"/>
      <c r="S151" s="31"/>
      <c r="T151" s="31"/>
      <c r="U151" s="34"/>
    </row>
    <row r="152" spans="1:21" ht="40" customHeight="1" x14ac:dyDescent="0.35">
      <c r="A152" s="97" t="s">
        <v>674</v>
      </c>
      <c r="B152" s="90" t="s">
        <v>846</v>
      </c>
      <c r="C152" s="91"/>
      <c r="D152" s="91" t="s">
        <v>315</v>
      </c>
      <c r="E152" s="19" t="s">
        <v>931</v>
      </c>
      <c r="F152" s="20" t="s">
        <v>932</v>
      </c>
      <c r="G152" s="20" t="s">
        <v>677</v>
      </c>
      <c r="H152" s="30" t="s">
        <v>329</v>
      </c>
      <c r="I152" s="30" t="s">
        <v>318</v>
      </c>
      <c r="J152" s="20"/>
      <c r="K152" s="20"/>
      <c r="L152" s="20"/>
      <c r="M152" s="23"/>
      <c r="N152" s="21">
        <v>41640</v>
      </c>
      <c r="O152" s="21"/>
      <c r="P152" s="23"/>
      <c r="Q152" s="23"/>
      <c r="R152" s="32"/>
      <c r="S152" s="32"/>
      <c r="T152" s="32"/>
      <c r="U152" s="36"/>
    </row>
    <row r="153" spans="1:21" ht="47.15" customHeight="1" x14ac:dyDescent="0.35">
      <c r="A153" s="98" t="s">
        <v>674</v>
      </c>
      <c r="B153" s="90" t="s">
        <v>933</v>
      </c>
      <c r="C153" s="91"/>
      <c r="D153" s="91"/>
      <c r="E153" s="25" t="s">
        <v>934</v>
      </c>
      <c r="F153" s="27" t="s">
        <v>935</v>
      </c>
      <c r="G153" s="27" t="s">
        <v>677</v>
      </c>
      <c r="H153" s="27"/>
      <c r="I153" s="27"/>
      <c r="J153" s="26" t="s">
        <v>35</v>
      </c>
      <c r="K153" s="26" t="s">
        <v>36</v>
      </c>
      <c r="L153" s="26" t="s">
        <v>36</v>
      </c>
      <c r="M153" s="29" t="s">
        <v>1612</v>
      </c>
      <c r="N153" s="28">
        <v>38353</v>
      </c>
      <c r="O153" s="28"/>
      <c r="P153" s="33">
        <v>-3.3780675899999997</v>
      </c>
      <c r="Q153" s="33">
        <v>-4.3361121200000001</v>
      </c>
      <c r="R153" s="39">
        <v>-4.0335796000000004</v>
      </c>
      <c r="S153" s="39">
        <v>-3.7656825199999999</v>
      </c>
      <c r="T153" s="39">
        <v>-6.0643092799999998</v>
      </c>
      <c r="U153" s="39">
        <v>-5.9749381799999997</v>
      </c>
    </row>
    <row r="154" spans="1:21" ht="50.15" customHeight="1" x14ac:dyDescent="0.35">
      <c r="A154" s="97" t="s">
        <v>674</v>
      </c>
      <c r="B154" s="90" t="s">
        <v>853</v>
      </c>
      <c r="C154" s="91"/>
      <c r="D154" s="91" t="s">
        <v>21</v>
      </c>
      <c r="E154" s="19" t="s">
        <v>936</v>
      </c>
      <c r="F154" s="20" t="s">
        <v>937</v>
      </c>
      <c r="G154" s="20" t="s">
        <v>938</v>
      </c>
      <c r="H154" s="20" t="s">
        <v>125</v>
      </c>
      <c r="I154" s="20" t="s">
        <v>42</v>
      </c>
      <c r="J154" s="20" t="s">
        <v>35</v>
      </c>
      <c r="K154" s="20" t="s">
        <v>36</v>
      </c>
      <c r="L154" s="20" t="s">
        <v>1436</v>
      </c>
      <c r="M154" s="23" t="s">
        <v>1613</v>
      </c>
      <c r="N154" s="21">
        <v>38718</v>
      </c>
      <c r="O154" s="21"/>
      <c r="P154" s="23"/>
      <c r="Q154" s="23"/>
      <c r="R154" s="32"/>
      <c r="S154" s="32"/>
      <c r="T154" s="32"/>
      <c r="U154" s="36"/>
    </row>
    <row r="155" spans="1:21" ht="40" x14ac:dyDescent="0.35">
      <c r="A155" s="98" t="s">
        <v>674</v>
      </c>
      <c r="B155" s="90" t="s">
        <v>846</v>
      </c>
      <c r="C155" s="91"/>
      <c r="D155" s="91" t="s">
        <v>21</v>
      </c>
      <c r="E155" s="25" t="s">
        <v>939</v>
      </c>
      <c r="F155" s="27" t="s">
        <v>940</v>
      </c>
      <c r="G155" s="27" t="s">
        <v>941</v>
      </c>
      <c r="H155" s="27" t="s">
        <v>125</v>
      </c>
      <c r="I155" s="27" t="s">
        <v>42</v>
      </c>
      <c r="J155" s="26" t="s">
        <v>342</v>
      </c>
      <c r="K155" s="26" t="s">
        <v>250</v>
      </c>
      <c r="L155" s="26" t="s">
        <v>887</v>
      </c>
      <c r="M155" s="29"/>
      <c r="N155" s="28" t="s">
        <v>668</v>
      </c>
      <c r="O155" s="28"/>
      <c r="P155" s="29" t="s">
        <v>1529</v>
      </c>
      <c r="Q155" s="29" t="s">
        <v>1529</v>
      </c>
      <c r="R155" s="29" t="s">
        <v>1529</v>
      </c>
      <c r="S155" s="29" t="s">
        <v>1529</v>
      </c>
      <c r="T155" s="29" t="s">
        <v>1529</v>
      </c>
      <c r="U155" s="29" t="s">
        <v>1529</v>
      </c>
    </row>
    <row r="156" spans="1:21" ht="40" x14ac:dyDescent="0.35">
      <c r="A156" s="97" t="s">
        <v>674</v>
      </c>
      <c r="B156" s="90" t="s">
        <v>846</v>
      </c>
      <c r="C156" s="91"/>
      <c r="D156" s="91" t="s">
        <v>21</v>
      </c>
      <c r="E156" s="19" t="s">
        <v>942</v>
      </c>
      <c r="F156" s="20" t="s">
        <v>943</v>
      </c>
      <c r="G156" s="20" t="s">
        <v>941</v>
      </c>
      <c r="H156" s="30" t="s">
        <v>125</v>
      </c>
      <c r="I156" s="30" t="s">
        <v>42</v>
      </c>
      <c r="J156" s="20" t="s">
        <v>342</v>
      </c>
      <c r="K156" s="20" t="s">
        <v>250</v>
      </c>
      <c r="L156" s="20" t="s">
        <v>887</v>
      </c>
      <c r="M156" s="23"/>
      <c r="N156" s="21" t="s">
        <v>668</v>
      </c>
      <c r="O156" s="21"/>
      <c r="P156" s="23" t="s">
        <v>1529</v>
      </c>
      <c r="Q156" s="23" t="s">
        <v>1529</v>
      </c>
      <c r="R156" s="23" t="s">
        <v>1529</v>
      </c>
      <c r="S156" s="23" t="s">
        <v>1529</v>
      </c>
      <c r="T156" s="23" t="s">
        <v>1529</v>
      </c>
      <c r="U156" s="23" t="s">
        <v>1529</v>
      </c>
    </row>
    <row r="157" spans="1:21" ht="70" x14ac:dyDescent="0.35">
      <c r="A157" s="98" t="s">
        <v>674</v>
      </c>
      <c r="B157" s="90" t="s">
        <v>846</v>
      </c>
      <c r="C157" s="91"/>
      <c r="D157" s="91" t="s">
        <v>21</v>
      </c>
      <c r="E157" s="25" t="s">
        <v>944</v>
      </c>
      <c r="F157" s="27" t="s">
        <v>945</v>
      </c>
      <c r="G157" s="27" t="s">
        <v>946</v>
      </c>
      <c r="H157" s="27" t="s">
        <v>125</v>
      </c>
      <c r="I157" s="27" t="s">
        <v>42</v>
      </c>
      <c r="J157" s="26"/>
      <c r="K157" s="26"/>
      <c r="L157" s="26"/>
      <c r="M157" s="29"/>
      <c r="N157" s="28">
        <v>43466</v>
      </c>
      <c r="O157" s="28">
        <v>43830</v>
      </c>
      <c r="P157" s="29"/>
      <c r="Q157" s="29"/>
      <c r="R157" s="29"/>
      <c r="S157" s="29"/>
      <c r="T157" s="29"/>
      <c r="U157" s="38"/>
    </row>
    <row r="158" spans="1:21" ht="90" x14ac:dyDescent="0.35">
      <c r="A158" s="97" t="s">
        <v>947</v>
      </c>
      <c r="B158" s="90" t="s">
        <v>19</v>
      </c>
      <c r="C158" s="91"/>
      <c r="D158" s="91" t="s">
        <v>21</v>
      </c>
      <c r="E158" s="19" t="s">
        <v>948</v>
      </c>
      <c r="F158" s="23" t="s">
        <v>949</v>
      </c>
      <c r="G158" s="23" t="s">
        <v>950</v>
      </c>
      <c r="H158" s="23" t="s">
        <v>125</v>
      </c>
      <c r="I158" s="23" t="s">
        <v>42</v>
      </c>
      <c r="J158" s="20" t="s">
        <v>122</v>
      </c>
      <c r="K158" s="20" t="s">
        <v>72</v>
      </c>
      <c r="L158" s="20" t="s">
        <v>1353</v>
      </c>
      <c r="M158" s="21" t="s">
        <v>1530</v>
      </c>
      <c r="N158" s="21">
        <v>33239</v>
      </c>
      <c r="O158" s="21"/>
      <c r="P158" s="20" t="s">
        <v>1528</v>
      </c>
      <c r="Q158" s="45" t="s">
        <v>1528</v>
      </c>
      <c r="R158" s="45" t="s">
        <v>1528</v>
      </c>
      <c r="S158" s="45" t="s">
        <v>1528</v>
      </c>
      <c r="T158" s="45" t="s">
        <v>1528</v>
      </c>
      <c r="U158" s="45" t="s">
        <v>1528</v>
      </c>
    </row>
    <row r="159" spans="1:21" ht="90" x14ac:dyDescent="0.35">
      <c r="A159" s="98" t="s">
        <v>947</v>
      </c>
      <c r="B159" s="90" t="s">
        <v>19</v>
      </c>
      <c r="C159" s="91"/>
      <c r="D159" s="91" t="s">
        <v>21</v>
      </c>
      <c r="E159" s="25" t="s">
        <v>951</v>
      </c>
      <c r="F159" s="29" t="s">
        <v>952</v>
      </c>
      <c r="G159" s="29" t="s">
        <v>950</v>
      </c>
      <c r="H159" s="29" t="s">
        <v>125</v>
      </c>
      <c r="I159" s="29" t="s">
        <v>42</v>
      </c>
      <c r="J159" s="26" t="s">
        <v>122</v>
      </c>
      <c r="K159" s="26" t="s">
        <v>72</v>
      </c>
      <c r="L159" s="26" t="s">
        <v>1353</v>
      </c>
      <c r="M159" s="28" t="s">
        <v>1530</v>
      </c>
      <c r="N159" s="28">
        <v>33239</v>
      </c>
      <c r="O159" s="28"/>
      <c r="P159" s="46" t="s">
        <v>1528</v>
      </c>
      <c r="Q159" s="47" t="s">
        <v>1528</v>
      </c>
      <c r="R159" s="47" t="s">
        <v>1528</v>
      </c>
      <c r="S159" s="47" t="s">
        <v>1528</v>
      </c>
      <c r="T159" s="47" t="s">
        <v>1528</v>
      </c>
      <c r="U159" s="47" t="s">
        <v>1528</v>
      </c>
    </row>
    <row r="160" spans="1:21" ht="70" x14ac:dyDescent="0.35">
      <c r="A160" s="97" t="s">
        <v>947</v>
      </c>
      <c r="B160" s="90" t="s">
        <v>19</v>
      </c>
      <c r="C160" s="91"/>
      <c r="D160" s="91" t="s">
        <v>21</v>
      </c>
      <c r="E160" s="19" t="s">
        <v>1615</v>
      </c>
      <c r="F160" s="23" t="s">
        <v>953</v>
      </c>
      <c r="G160" s="23" t="s">
        <v>950</v>
      </c>
      <c r="H160" s="23" t="s">
        <v>125</v>
      </c>
      <c r="I160" s="23" t="s">
        <v>42</v>
      </c>
      <c r="J160" s="20" t="s">
        <v>852</v>
      </c>
      <c r="K160" s="20" t="s">
        <v>1340</v>
      </c>
      <c r="L160" s="20" t="s">
        <v>1343</v>
      </c>
      <c r="M160" s="20"/>
      <c r="N160" s="21">
        <v>43466</v>
      </c>
      <c r="O160" s="21"/>
      <c r="P160" s="48" t="s">
        <v>1527</v>
      </c>
      <c r="Q160" s="49" t="s">
        <v>1527</v>
      </c>
      <c r="R160" s="49" t="s">
        <v>1527</v>
      </c>
      <c r="S160" s="49" t="s">
        <v>1527</v>
      </c>
      <c r="T160" s="49" t="s">
        <v>1527</v>
      </c>
      <c r="U160" s="49" t="s">
        <v>1527</v>
      </c>
    </row>
    <row r="161" spans="1:21" ht="90" x14ac:dyDescent="0.35">
      <c r="A161" s="98" t="s">
        <v>947</v>
      </c>
      <c r="B161" s="90" t="s">
        <v>19</v>
      </c>
      <c r="C161" s="91"/>
      <c r="D161" s="91" t="s">
        <v>21</v>
      </c>
      <c r="E161" s="25" t="s">
        <v>954</v>
      </c>
      <c r="F161" s="29" t="s">
        <v>955</v>
      </c>
      <c r="G161" s="29" t="s">
        <v>956</v>
      </c>
      <c r="H161" s="29" t="s">
        <v>125</v>
      </c>
      <c r="I161" s="29" t="s">
        <v>42</v>
      </c>
      <c r="J161" s="26" t="s">
        <v>35</v>
      </c>
      <c r="K161" s="26" t="s">
        <v>36</v>
      </c>
      <c r="L161" s="26" t="s">
        <v>1342</v>
      </c>
      <c r="M161" s="26"/>
      <c r="N161" s="28">
        <v>43466</v>
      </c>
      <c r="O161" s="28">
        <v>45292</v>
      </c>
      <c r="P161" s="46" t="s">
        <v>1527</v>
      </c>
      <c r="Q161" s="47" t="s">
        <v>1527</v>
      </c>
      <c r="R161" s="47" t="s">
        <v>1527</v>
      </c>
      <c r="S161" s="47" t="s">
        <v>1527</v>
      </c>
      <c r="T161" s="47" t="s">
        <v>1527</v>
      </c>
      <c r="U161" s="47" t="s">
        <v>1527</v>
      </c>
    </row>
    <row r="162" spans="1:21" ht="70" x14ac:dyDescent="0.35">
      <c r="A162" s="97" t="s">
        <v>947</v>
      </c>
      <c r="B162" s="90" t="s">
        <v>19</v>
      </c>
      <c r="C162" s="91"/>
      <c r="D162" s="91" t="s">
        <v>687</v>
      </c>
      <c r="E162" s="19" t="s">
        <v>1616</v>
      </c>
      <c r="F162" s="23" t="s">
        <v>957</v>
      </c>
      <c r="G162" s="23" t="s">
        <v>950</v>
      </c>
      <c r="H162" s="23" t="s">
        <v>690</v>
      </c>
      <c r="I162" s="23" t="s">
        <v>1397</v>
      </c>
      <c r="J162" s="20" t="s">
        <v>35</v>
      </c>
      <c r="K162" s="20" t="s">
        <v>36</v>
      </c>
      <c r="L162" s="20" t="s">
        <v>1341</v>
      </c>
      <c r="M162" s="20"/>
      <c r="N162" s="21" t="s">
        <v>670</v>
      </c>
      <c r="O162" s="21"/>
      <c r="P162" s="23" t="s">
        <v>1528</v>
      </c>
      <c r="Q162" s="23" t="s">
        <v>1528</v>
      </c>
      <c r="R162" s="23" t="s">
        <v>1528</v>
      </c>
      <c r="S162" s="32" t="s">
        <v>1528</v>
      </c>
      <c r="T162" s="32" t="s">
        <v>1528</v>
      </c>
      <c r="U162" s="23" t="s">
        <v>1528</v>
      </c>
    </row>
    <row r="163" spans="1:21" ht="70" x14ac:dyDescent="0.35">
      <c r="A163" s="98" t="s">
        <v>947</v>
      </c>
      <c r="B163" s="90" t="s">
        <v>958</v>
      </c>
      <c r="C163" s="91"/>
      <c r="D163" s="91" t="s">
        <v>687</v>
      </c>
      <c r="E163" s="25" t="s">
        <v>959</v>
      </c>
      <c r="F163" s="29" t="s">
        <v>960</v>
      </c>
      <c r="G163" s="29" t="s">
        <v>950</v>
      </c>
      <c r="H163" s="29" t="s">
        <v>690</v>
      </c>
      <c r="I163" s="29" t="s">
        <v>1397</v>
      </c>
      <c r="J163" s="26" t="s">
        <v>35</v>
      </c>
      <c r="K163" s="26" t="s">
        <v>36</v>
      </c>
      <c r="L163" s="26" t="s">
        <v>1344</v>
      </c>
      <c r="M163" s="26"/>
      <c r="N163" s="28">
        <v>32509</v>
      </c>
      <c r="O163" s="28"/>
      <c r="P163" s="29" t="s">
        <v>1528</v>
      </c>
      <c r="Q163" s="29" t="s">
        <v>1528</v>
      </c>
      <c r="R163" s="29" t="s">
        <v>1528</v>
      </c>
      <c r="S163" s="31" t="s">
        <v>1528</v>
      </c>
      <c r="T163" s="31" t="s">
        <v>1528</v>
      </c>
      <c r="U163" s="29" t="s">
        <v>1528</v>
      </c>
    </row>
    <row r="164" spans="1:21" ht="80" x14ac:dyDescent="0.35">
      <c r="A164" s="97" t="s">
        <v>947</v>
      </c>
      <c r="B164" s="92" t="s">
        <v>19</v>
      </c>
      <c r="C164" s="93"/>
      <c r="D164" s="93" t="s">
        <v>21</v>
      </c>
      <c r="E164" s="19" t="s">
        <v>961</v>
      </c>
      <c r="F164" s="23" t="s">
        <v>962</v>
      </c>
      <c r="G164" s="23" t="s">
        <v>950</v>
      </c>
      <c r="H164" s="23" t="s">
        <v>125</v>
      </c>
      <c r="I164" s="30" t="s">
        <v>42</v>
      </c>
      <c r="J164" s="20" t="s">
        <v>122</v>
      </c>
      <c r="K164" s="20" t="s">
        <v>72</v>
      </c>
      <c r="L164" s="20" t="s">
        <v>1345</v>
      </c>
      <c r="M164" s="20" t="s">
        <v>1531</v>
      </c>
      <c r="N164" s="21">
        <v>42005</v>
      </c>
      <c r="O164" s="21"/>
      <c r="P164" s="35">
        <v>45.36405311</v>
      </c>
      <c r="Q164" s="35">
        <v>71.339975129999999</v>
      </c>
      <c r="R164" s="35">
        <v>74.315456530000006</v>
      </c>
      <c r="S164" s="36">
        <v>77.624326799999992</v>
      </c>
      <c r="T164" s="36">
        <v>86.995673789999998</v>
      </c>
      <c r="U164" s="35">
        <v>88.675300669999999</v>
      </c>
    </row>
    <row r="165" spans="1:21" ht="70" x14ac:dyDescent="0.35">
      <c r="A165" s="98" t="s">
        <v>947</v>
      </c>
      <c r="B165" s="92" t="s">
        <v>19</v>
      </c>
      <c r="C165" s="93"/>
      <c r="D165" s="93" t="s">
        <v>315</v>
      </c>
      <c r="E165" s="25" t="s">
        <v>963</v>
      </c>
      <c r="F165" s="29" t="s">
        <v>964</v>
      </c>
      <c r="G165" s="29" t="s">
        <v>950</v>
      </c>
      <c r="H165" s="29" t="s">
        <v>329</v>
      </c>
      <c r="I165" s="29" t="s">
        <v>318</v>
      </c>
      <c r="J165" s="26" t="s">
        <v>35</v>
      </c>
      <c r="K165" s="26" t="s">
        <v>36</v>
      </c>
      <c r="L165" s="26" t="s">
        <v>1346</v>
      </c>
      <c r="M165" s="26" t="s">
        <v>1531</v>
      </c>
      <c r="N165" s="28" t="s">
        <v>236</v>
      </c>
      <c r="O165" s="28"/>
      <c r="P165" s="33">
        <v>19.85875416</v>
      </c>
      <c r="Q165" s="33">
        <v>27.431855720000001</v>
      </c>
      <c r="R165" s="33">
        <v>46.929416240000002</v>
      </c>
      <c r="S165" s="34">
        <v>50.208593069999999</v>
      </c>
      <c r="T165" s="34">
        <v>58.174036030000003</v>
      </c>
      <c r="U165" s="33">
        <v>67.132275870000001</v>
      </c>
    </row>
    <row r="166" spans="1:21" ht="80" x14ac:dyDescent="0.35">
      <c r="A166" s="97" t="s">
        <v>947</v>
      </c>
      <c r="B166" s="90" t="s">
        <v>19</v>
      </c>
      <c r="C166" s="91"/>
      <c r="D166" s="91" t="s">
        <v>21</v>
      </c>
      <c r="E166" s="19" t="s">
        <v>965</v>
      </c>
      <c r="F166" s="23" t="s">
        <v>966</v>
      </c>
      <c r="G166" s="23" t="s">
        <v>950</v>
      </c>
      <c r="H166" s="23" t="s">
        <v>125</v>
      </c>
      <c r="I166" s="30" t="s">
        <v>42</v>
      </c>
      <c r="J166" s="20" t="s">
        <v>35</v>
      </c>
      <c r="K166" s="20" t="s">
        <v>36</v>
      </c>
      <c r="L166" s="20" t="s">
        <v>1347</v>
      </c>
      <c r="M166" s="20"/>
      <c r="N166" s="21">
        <v>39814</v>
      </c>
      <c r="O166" s="21"/>
      <c r="P166" s="71">
        <v>54.178493189999998</v>
      </c>
      <c r="Q166" s="71">
        <v>127.0252571</v>
      </c>
      <c r="R166" s="71">
        <v>217.95753603</v>
      </c>
      <c r="S166" s="74">
        <v>361.95363240000006</v>
      </c>
      <c r="T166" s="74">
        <v>508.75887861000001</v>
      </c>
      <c r="U166" s="35">
        <v>592.8974379</v>
      </c>
    </row>
    <row r="167" spans="1:21" ht="80" x14ac:dyDescent="0.35">
      <c r="A167" s="98" t="s">
        <v>947</v>
      </c>
      <c r="B167" s="90" t="s">
        <v>19</v>
      </c>
      <c r="C167" s="91"/>
      <c r="D167" s="91" t="s">
        <v>29</v>
      </c>
      <c r="E167" s="25" t="s">
        <v>967</v>
      </c>
      <c r="F167" s="29" t="s">
        <v>968</v>
      </c>
      <c r="G167" s="29" t="s">
        <v>950</v>
      </c>
      <c r="H167" s="29" t="s">
        <v>33</v>
      </c>
      <c r="I167" s="27" t="s">
        <v>34</v>
      </c>
      <c r="J167" s="26" t="s">
        <v>35</v>
      </c>
      <c r="K167" s="26" t="s">
        <v>36</v>
      </c>
      <c r="L167" s="26" t="s">
        <v>1348</v>
      </c>
      <c r="M167" s="26"/>
      <c r="N167" s="28">
        <v>39814</v>
      </c>
      <c r="O167" s="28"/>
      <c r="P167" s="72"/>
      <c r="Q167" s="72"/>
      <c r="R167" s="72"/>
      <c r="S167" s="76"/>
      <c r="T167" s="76"/>
      <c r="U167" s="104"/>
    </row>
    <row r="168" spans="1:21" ht="50" x14ac:dyDescent="0.35">
      <c r="A168" s="97" t="s">
        <v>947</v>
      </c>
      <c r="B168" s="90" t="s">
        <v>19</v>
      </c>
      <c r="C168" s="91"/>
      <c r="D168" s="91" t="s">
        <v>315</v>
      </c>
      <c r="E168" s="19" t="s">
        <v>969</v>
      </c>
      <c r="F168" s="23" t="s">
        <v>970</v>
      </c>
      <c r="G168" s="23" t="s">
        <v>950</v>
      </c>
      <c r="H168" s="23" t="s">
        <v>329</v>
      </c>
      <c r="I168" s="23" t="s">
        <v>318</v>
      </c>
      <c r="J168" s="20" t="s">
        <v>122</v>
      </c>
      <c r="K168" s="20" t="s">
        <v>72</v>
      </c>
      <c r="L168" s="20" t="s">
        <v>1349</v>
      </c>
      <c r="M168" s="20" t="s">
        <v>1532</v>
      </c>
      <c r="N168" s="21">
        <v>39083</v>
      </c>
      <c r="O168" s="21"/>
      <c r="P168" s="71">
        <v>210.50395237999999</v>
      </c>
      <c r="Q168" s="71">
        <v>226.57342211</v>
      </c>
      <c r="R168" s="71">
        <v>229.37348360999999</v>
      </c>
      <c r="S168" s="74">
        <v>247.84389956000001</v>
      </c>
      <c r="T168" s="74">
        <v>263.37338691999997</v>
      </c>
      <c r="U168" s="35">
        <v>274.0097442</v>
      </c>
    </row>
    <row r="169" spans="1:21" ht="50" x14ac:dyDescent="0.35">
      <c r="A169" s="98" t="s">
        <v>947</v>
      </c>
      <c r="B169" s="90" t="s">
        <v>19</v>
      </c>
      <c r="C169" s="91"/>
      <c r="D169" s="91" t="s">
        <v>315</v>
      </c>
      <c r="E169" s="25" t="s">
        <v>971</v>
      </c>
      <c r="F169" s="29" t="s">
        <v>970</v>
      </c>
      <c r="G169" s="29" t="s">
        <v>950</v>
      </c>
      <c r="H169" s="29" t="s">
        <v>329</v>
      </c>
      <c r="I169" s="29" t="s">
        <v>318</v>
      </c>
      <c r="J169" s="26" t="s">
        <v>122</v>
      </c>
      <c r="K169" s="26" t="s">
        <v>72</v>
      </c>
      <c r="L169" s="26" t="s">
        <v>1349</v>
      </c>
      <c r="M169" s="26" t="s">
        <v>1532</v>
      </c>
      <c r="N169" s="28">
        <v>39083</v>
      </c>
      <c r="O169" s="28"/>
      <c r="P169" s="73"/>
      <c r="Q169" s="73"/>
      <c r="R169" s="73"/>
      <c r="S169" s="75"/>
      <c r="T169" s="75"/>
      <c r="U169" s="105"/>
    </row>
    <row r="170" spans="1:21" ht="50" x14ac:dyDescent="0.35">
      <c r="A170" s="97" t="s">
        <v>947</v>
      </c>
      <c r="B170" s="90" t="s">
        <v>19</v>
      </c>
      <c r="C170" s="91"/>
      <c r="D170" s="91" t="s">
        <v>315</v>
      </c>
      <c r="E170" s="19" t="s">
        <v>972</v>
      </c>
      <c r="F170" s="23" t="s">
        <v>973</v>
      </c>
      <c r="G170" s="23" t="s">
        <v>950</v>
      </c>
      <c r="H170" s="23" t="s">
        <v>329</v>
      </c>
      <c r="I170" s="23" t="s">
        <v>318</v>
      </c>
      <c r="J170" s="20" t="s">
        <v>122</v>
      </c>
      <c r="K170" s="20" t="s">
        <v>72</v>
      </c>
      <c r="L170" s="20" t="s">
        <v>1350</v>
      </c>
      <c r="M170" s="20" t="s">
        <v>1532</v>
      </c>
      <c r="N170" s="21">
        <v>39083</v>
      </c>
      <c r="O170" s="21"/>
      <c r="P170" s="73"/>
      <c r="Q170" s="73"/>
      <c r="R170" s="73"/>
      <c r="S170" s="75"/>
      <c r="T170" s="75"/>
      <c r="U170" s="105"/>
    </row>
    <row r="171" spans="1:21" ht="50" x14ac:dyDescent="0.35">
      <c r="A171" s="98" t="s">
        <v>947</v>
      </c>
      <c r="B171" s="90" t="s">
        <v>19</v>
      </c>
      <c r="C171" s="91"/>
      <c r="D171" s="91" t="s">
        <v>315</v>
      </c>
      <c r="E171" s="25" t="s">
        <v>974</v>
      </c>
      <c r="F171" s="29" t="s">
        <v>973</v>
      </c>
      <c r="G171" s="29" t="s">
        <v>950</v>
      </c>
      <c r="H171" s="29" t="s">
        <v>329</v>
      </c>
      <c r="I171" s="29" t="s">
        <v>318</v>
      </c>
      <c r="J171" s="26" t="s">
        <v>122</v>
      </c>
      <c r="K171" s="26" t="s">
        <v>72</v>
      </c>
      <c r="L171" s="26" t="s">
        <v>1349</v>
      </c>
      <c r="M171" s="26" t="s">
        <v>1532</v>
      </c>
      <c r="N171" s="28">
        <v>39083</v>
      </c>
      <c r="O171" s="28"/>
      <c r="P171" s="73"/>
      <c r="Q171" s="73"/>
      <c r="R171" s="73"/>
      <c r="S171" s="75"/>
      <c r="T171" s="75"/>
      <c r="U171" s="105"/>
    </row>
    <row r="172" spans="1:21" ht="50" x14ac:dyDescent="0.35">
      <c r="A172" s="97" t="s">
        <v>947</v>
      </c>
      <c r="B172" s="90" t="s">
        <v>19</v>
      </c>
      <c r="C172" s="91"/>
      <c r="D172" s="91" t="s">
        <v>315</v>
      </c>
      <c r="E172" s="19" t="s">
        <v>975</v>
      </c>
      <c r="F172" s="23" t="s">
        <v>976</v>
      </c>
      <c r="G172" s="23" t="s">
        <v>950</v>
      </c>
      <c r="H172" s="23" t="s">
        <v>329</v>
      </c>
      <c r="I172" s="23" t="s">
        <v>318</v>
      </c>
      <c r="J172" s="20" t="s">
        <v>122</v>
      </c>
      <c r="K172" s="20" t="s">
        <v>72</v>
      </c>
      <c r="L172" s="20" t="s">
        <v>1349</v>
      </c>
      <c r="M172" s="20" t="s">
        <v>1532</v>
      </c>
      <c r="N172" s="21">
        <v>39083</v>
      </c>
      <c r="O172" s="21"/>
      <c r="P172" s="73"/>
      <c r="Q172" s="73"/>
      <c r="R172" s="73"/>
      <c r="S172" s="75"/>
      <c r="T172" s="75"/>
      <c r="U172" s="105"/>
    </row>
    <row r="173" spans="1:21" ht="50" x14ac:dyDescent="0.35">
      <c r="A173" s="98" t="s">
        <v>947</v>
      </c>
      <c r="B173" s="90" t="s">
        <v>19</v>
      </c>
      <c r="C173" s="91"/>
      <c r="D173" s="91" t="s">
        <v>315</v>
      </c>
      <c r="E173" s="25" t="s">
        <v>977</v>
      </c>
      <c r="F173" s="29" t="s">
        <v>978</v>
      </c>
      <c r="G173" s="29" t="s">
        <v>950</v>
      </c>
      <c r="H173" s="29" t="s">
        <v>329</v>
      </c>
      <c r="I173" s="29" t="s">
        <v>318</v>
      </c>
      <c r="J173" s="26" t="s">
        <v>122</v>
      </c>
      <c r="K173" s="26" t="s">
        <v>72</v>
      </c>
      <c r="L173" s="26" t="s">
        <v>1350</v>
      </c>
      <c r="M173" s="26" t="s">
        <v>1532</v>
      </c>
      <c r="N173" s="28">
        <v>39083</v>
      </c>
      <c r="O173" s="28"/>
      <c r="P173" s="73"/>
      <c r="Q173" s="73"/>
      <c r="R173" s="73"/>
      <c r="S173" s="75"/>
      <c r="T173" s="75"/>
      <c r="U173" s="105"/>
    </row>
    <row r="174" spans="1:21" ht="50" x14ac:dyDescent="0.35">
      <c r="A174" s="97" t="s">
        <v>947</v>
      </c>
      <c r="B174" s="90" t="s">
        <v>19</v>
      </c>
      <c r="C174" s="91"/>
      <c r="D174" s="91" t="s">
        <v>315</v>
      </c>
      <c r="E174" s="19" t="s">
        <v>979</v>
      </c>
      <c r="F174" s="23" t="s">
        <v>980</v>
      </c>
      <c r="G174" s="23" t="s">
        <v>950</v>
      </c>
      <c r="H174" s="23" t="s">
        <v>329</v>
      </c>
      <c r="I174" s="23" t="s">
        <v>318</v>
      </c>
      <c r="J174" s="20" t="s">
        <v>122</v>
      </c>
      <c r="K174" s="20" t="s">
        <v>72</v>
      </c>
      <c r="L174" s="20" t="s">
        <v>1349</v>
      </c>
      <c r="M174" s="20" t="s">
        <v>1532</v>
      </c>
      <c r="N174" s="21">
        <v>39083</v>
      </c>
      <c r="O174" s="21"/>
      <c r="P174" s="72"/>
      <c r="Q174" s="72"/>
      <c r="R174" s="72"/>
      <c r="S174" s="76"/>
      <c r="T174" s="76"/>
      <c r="U174" s="104"/>
    </row>
    <row r="175" spans="1:21" ht="80" x14ac:dyDescent="0.35">
      <c r="A175" s="98" t="s">
        <v>947</v>
      </c>
      <c r="B175" s="90" t="s">
        <v>19</v>
      </c>
      <c r="C175" s="91"/>
      <c r="D175" s="91" t="s">
        <v>687</v>
      </c>
      <c r="E175" s="25" t="s">
        <v>981</v>
      </c>
      <c r="F175" s="29" t="s">
        <v>982</v>
      </c>
      <c r="G175" s="29" t="s">
        <v>677</v>
      </c>
      <c r="H175" s="29" t="s">
        <v>690</v>
      </c>
      <c r="I175" s="29" t="s">
        <v>1397</v>
      </c>
      <c r="J175" s="26" t="s">
        <v>272</v>
      </c>
      <c r="K175" s="26" t="s">
        <v>273</v>
      </c>
      <c r="L175" s="26" t="s">
        <v>1351</v>
      </c>
      <c r="M175" s="26"/>
      <c r="N175" s="28">
        <v>34700</v>
      </c>
      <c r="O175" s="28"/>
      <c r="P175" s="29" t="s">
        <v>1528</v>
      </c>
      <c r="Q175" s="29" t="s">
        <v>1528</v>
      </c>
      <c r="R175" s="29" t="s">
        <v>1528</v>
      </c>
      <c r="S175" s="31" t="s">
        <v>1528</v>
      </c>
      <c r="T175" s="31" t="s">
        <v>1528</v>
      </c>
      <c r="U175" s="29" t="s">
        <v>1528</v>
      </c>
    </row>
    <row r="176" spans="1:21" ht="50" x14ac:dyDescent="0.35">
      <c r="A176" s="97" t="s">
        <v>947</v>
      </c>
      <c r="B176" s="90" t="s">
        <v>19</v>
      </c>
      <c r="C176" s="91"/>
      <c r="D176" s="91" t="s">
        <v>687</v>
      </c>
      <c r="E176" s="19" t="s">
        <v>983</v>
      </c>
      <c r="F176" s="23" t="s">
        <v>984</v>
      </c>
      <c r="G176" s="23" t="s">
        <v>677</v>
      </c>
      <c r="H176" s="23" t="s">
        <v>690</v>
      </c>
      <c r="I176" s="23" t="s">
        <v>1397</v>
      </c>
      <c r="J176" s="20" t="s">
        <v>35</v>
      </c>
      <c r="K176" s="20" t="s">
        <v>36</v>
      </c>
      <c r="L176" s="20" t="s">
        <v>1352</v>
      </c>
      <c r="M176" s="20"/>
      <c r="N176" s="21">
        <v>35431</v>
      </c>
      <c r="O176" s="21"/>
      <c r="P176" s="23" t="s">
        <v>1528</v>
      </c>
      <c r="Q176" s="23" t="s">
        <v>1528</v>
      </c>
      <c r="R176" s="23" t="s">
        <v>1528</v>
      </c>
      <c r="S176" s="32" t="s">
        <v>1528</v>
      </c>
      <c r="T176" s="32" t="s">
        <v>1528</v>
      </c>
      <c r="U176" s="23" t="s">
        <v>1528</v>
      </c>
    </row>
    <row r="177" spans="1:21" ht="20" x14ac:dyDescent="0.35">
      <c r="A177" s="98" t="s">
        <v>947</v>
      </c>
      <c r="B177" s="90" t="s">
        <v>19</v>
      </c>
      <c r="C177" s="91"/>
      <c r="D177" s="91" t="s">
        <v>21</v>
      </c>
      <c r="E177" s="25" t="s">
        <v>1516</v>
      </c>
      <c r="F177" s="26" t="s">
        <v>1517</v>
      </c>
      <c r="G177" s="26" t="s">
        <v>677</v>
      </c>
      <c r="H177" s="26" t="s">
        <v>125</v>
      </c>
      <c r="I177" s="27" t="s">
        <v>42</v>
      </c>
      <c r="J177" s="26" t="s">
        <v>248</v>
      </c>
      <c r="K177" s="25" t="s">
        <v>759</v>
      </c>
      <c r="L177" s="25" t="s">
        <v>759</v>
      </c>
      <c r="M177" s="38"/>
      <c r="N177" s="38">
        <v>39448</v>
      </c>
      <c r="O177" s="28"/>
      <c r="P177" s="29" t="s">
        <v>1529</v>
      </c>
      <c r="Q177" s="29" t="s">
        <v>1529</v>
      </c>
      <c r="R177" s="29" t="s">
        <v>1529</v>
      </c>
      <c r="S177" s="29" t="s">
        <v>1529</v>
      </c>
      <c r="T177" s="29" t="s">
        <v>1529</v>
      </c>
      <c r="U177" s="29" t="s">
        <v>1529</v>
      </c>
    </row>
    <row r="178" spans="1:21" ht="20" x14ac:dyDescent="0.35">
      <c r="A178" s="97" t="s">
        <v>947</v>
      </c>
      <c r="B178" s="90" t="s">
        <v>19</v>
      </c>
      <c r="C178" s="91"/>
      <c r="D178" s="91" t="s">
        <v>29</v>
      </c>
      <c r="E178" s="19" t="s">
        <v>1620</v>
      </c>
      <c r="F178" s="20" t="s">
        <v>1518</v>
      </c>
      <c r="G178" s="50" t="s">
        <v>677</v>
      </c>
      <c r="H178" s="20" t="s">
        <v>33</v>
      </c>
      <c r="I178" s="20" t="s">
        <v>1625</v>
      </c>
      <c r="J178" s="20" t="s">
        <v>248</v>
      </c>
      <c r="K178" s="19" t="s">
        <v>759</v>
      </c>
      <c r="L178" s="19" t="s">
        <v>759</v>
      </c>
      <c r="M178" s="40"/>
      <c r="N178" s="40">
        <v>42005</v>
      </c>
      <c r="O178" s="21"/>
      <c r="P178" s="23" t="s">
        <v>1528</v>
      </c>
      <c r="Q178" s="21" t="s">
        <v>1528</v>
      </c>
      <c r="R178" s="23" t="s">
        <v>1528</v>
      </c>
      <c r="S178" s="32" t="s">
        <v>1528</v>
      </c>
      <c r="T178" s="32" t="s">
        <v>1528</v>
      </c>
      <c r="U178" s="23" t="s">
        <v>1528</v>
      </c>
    </row>
    <row r="179" spans="1:21" ht="20" x14ac:dyDescent="0.35">
      <c r="A179" s="98" t="s">
        <v>947</v>
      </c>
      <c r="B179" s="90" t="s">
        <v>19</v>
      </c>
      <c r="C179" s="91"/>
      <c r="D179" s="91" t="s">
        <v>29</v>
      </c>
      <c r="E179" s="25" t="s">
        <v>1519</v>
      </c>
      <c r="F179" s="26" t="s">
        <v>1520</v>
      </c>
      <c r="G179" s="26" t="s">
        <v>677</v>
      </c>
      <c r="H179" s="26" t="s">
        <v>33</v>
      </c>
      <c r="I179" s="26" t="s">
        <v>1625</v>
      </c>
      <c r="J179" s="26" t="s">
        <v>248</v>
      </c>
      <c r="K179" s="25" t="s">
        <v>759</v>
      </c>
      <c r="L179" s="25" t="s">
        <v>759</v>
      </c>
      <c r="M179" s="38"/>
      <c r="N179" s="38">
        <v>42005</v>
      </c>
      <c r="O179" s="28"/>
      <c r="P179" s="29" t="s">
        <v>1528</v>
      </c>
      <c r="Q179" s="28" t="s">
        <v>1528</v>
      </c>
      <c r="R179" s="29" t="s">
        <v>1528</v>
      </c>
      <c r="S179" s="31" t="s">
        <v>1528</v>
      </c>
      <c r="T179" s="31" t="s">
        <v>1528</v>
      </c>
      <c r="U179" s="29" t="s">
        <v>1528</v>
      </c>
    </row>
    <row r="180" spans="1:21" ht="60" x14ac:dyDescent="0.35">
      <c r="A180" s="97" t="s">
        <v>947</v>
      </c>
      <c r="B180" s="90" t="s">
        <v>19</v>
      </c>
      <c r="C180" s="91"/>
      <c r="D180" s="91" t="s">
        <v>687</v>
      </c>
      <c r="E180" s="19" t="s">
        <v>985</v>
      </c>
      <c r="F180" s="23" t="s">
        <v>986</v>
      </c>
      <c r="G180" s="23" t="s">
        <v>677</v>
      </c>
      <c r="H180" s="23" t="s">
        <v>690</v>
      </c>
      <c r="I180" s="23" t="s">
        <v>1397</v>
      </c>
      <c r="J180" s="20" t="s">
        <v>187</v>
      </c>
      <c r="K180" s="30" t="s">
        <v>188</v>
      </c>
      <c r="L180" s="30" t="s">
        <v>188</v>
      </c>
      <c r="M180" s="20"/>
      <c r="N180" s="21">
        <v>41640</v>
      </c>
      <c r="O180" s="21"/>
      <c r="P180" s="23" t="s">
        <v>1528</v>
      </c>
      <c r="Q180" s="23" t="s">
        <v>1528</v>
      </c>
      <c r="R180" s="23" t="s">
        <v>1528</v>
      </c>
      <c r="S180" s="32" t="s">
        <v>1528</v>
      </c>
      <c r="T180" s="32" t="s">
        <v>1528</v>
      </c>
      <c r="U180" s="23" t="s">
        <v>1528</v>
      </c>
    </row>
    <row r="181" spans="1:21" ht="50" x14ac:dyDescent="0.35">
      <c r="A181" s="98" t="s">
        <v>947</v>
      </c>
      <c r="B181" s="90" t="s">
        <v>19</v>
      </c>
      <c r="C181" s="91"/>
      <c r="D181" s="91" t="s">
        <v>315</v>
      </c>
      <c r="E181" s="25" t="s">
        <v>987</v>
      </c>
      <c r="F181" s="29" t="s">
        <v>988</v>
      </c>
      <c r="G181" s="29" t="s">
        <v>76</v>
      </c>
      <c r="H181" s="29" t="s">
        <v>329</v>
      </c>
      <c r="I181" s="29" t="s">
        <v>318</v>
      </c>
      <c r="J181" s="26" t="s">
        <v>852</v>
      </c>
      <c r="K181" s="26" t="s">
        <v>1340</v>
      </c>
      <c r="L181" s="26" t="s">
        <v>1353</v>
      </c>
      <c r="M181" s="26" t="s">
        <v>1533</v>
      </c>
      <c r="N181" s="28">
        <v>34700</v>
      </c>
      <c r="O181" s="28"/>
      <c r="P181" s="77">
        <v>29.097823349999999</v>
      </c>
      <c r="Q181" s="77">
        <v>27.971317679999999</v>
      </c>
      <c r="R181" s="77">
        <v>45.948942819999999</v>
      </c>
      <c r="S181" s="77">
        <v>45.835184259999998</v>
      </c>
      <c r="T181" s="77">
        <v>51.689363180000001</v>
      </c>
      <c r="U181" s="33">
        <v>51.545954270000003</v>
      </c>
    </row>
    <row r="182" spans="1:21" ht="30" x14ac:dyDescent="0.35">
      <c r="A182" s="97" t="s">
        <v>947</v>
      </c>
      <c r="B182" s="90" t="s">
        <v>19</v>
      </c>
      <c r="C182" s="91"/>
      <c r="D182" s="91" t="s">
        <v>315</v>
      </c>
      <c r="E182" s="19" t="s">
        <v>989</v>
      </c>
      <c r="F182" s="23" t="s">
        <v>990</v>
      </c>
      <c r="G182" s="23" t="s">
        <v>76</v>
      </c>
      <c r="H182" s="23" t="s">
        <v>329</v>
      </c>
      <c r="I182" s="23" t="s">
        <v>318</v>
      </c>
      <c r="J182" s="20" t="s">
        <v>852</v>
      </c>
      <c r="K182" s="20" t="s">
        <v>1340</v>
      </c>
      <c r="L182" s="20" t="s">
        <v>1353</v>
      </c>
      <c r="M182" s="20" t="s">
        <v>1534</v>
      </c>
      <c r="N182" s="21">
        <v>36892</v>
      </c>
      <c r="O182" s="21"/>
      <c r="P182" s="78"/>
      <c r="Q182" s="78"/>
      <c r="R182" s="78"/>
      <c r="S182" s="78"/>
      <c r="T182" s="78"/>
      <c r="U182" s="106"/>
    </row>
    <row r="183" spans="1:21" ht="40" x14ac:dyDescent="0.35">
      <c r="A183" s="98" t="s">
        <v>947</v>
      </c>
      <c r="B183" s="90" t="s">
        <v>19</v>
      </c>
      <c r="C183" s="91"/>
      <c r="D183" s="91" t="s">
        <v>315</v>
      </c>
      <c r="E183" s="25" t="s">
        <v>991</v>
      </c>
      <c r="F183" s="29" t="s">
        <v>992</v>
      </c>
      <c r="G183" s="29" t="s">
        <v>76</v>
      </c>
      <c r="H183" s="29" t="s">
        <v>329</v>
      </c>
      <c r="I183" s="29" t="s">
        <v>318</v>
      </c>
      <c r="J183" s="26" t="s">
        <v>852</v>
      </c>
      <c r="K183" s="26" t="s">
        <v>1340</v>
      </c>
      <c r="L183" s="26" t="s">
        <v>1354</v>
      </c>
      <c r="M183" s="26" t="s">
        <v>1535</v>
      </c>
      <c r="N183" s="28">
        <v>39448</v>
      </c>
      <c r="O183" s="28"/>
      <c r="P183" s="77">
        <v>0.25143956000000001</v>
      </c>
      <c r="Q183" s="77">
        <v>0.2272631</v>
      </c>
      <c r="R183" s="77">
        <v>0.56714189000000004</v>
      </c>
      <c r="S183" s="77">
        <v>0.56132965000000001</v>
      </c>
      <c r="T183" s="77">
        <v>0.57563357000000004</v>
      </c>
      <c r="U183" s="33">
        <v>0.57424662999999998</v>
      </c>
    </row>
    <row r="184" spans="1:21" ht="60" x14ac:dyDescent="0.35">
      <c r="A184" s="97" t="s">
        <v>947</v>
      </c>
      <c r="B184" s="90" t="s">
        <v>19</v>
      </c>
      <c r="C184" s="91"/>
      <c r="D184" s="91" t="s">
        <v>21</v>
      </c>
      <c r="E184" s="19" t="s">
        <v>993</v>
      </c>
      <c r="F184" s="23" t="s">
        <v>994</v>
      </c>
      <c r="G184" s="23" t="s">
        <v>76</v>
      </c>
      <c r="H184" s="23" t="s">
        <v>125</v>
      </c>
      <c r="I184" s="30" t="s">
        <v>42</v>
      </c>
      <c r="J184" s="20" t="s">
        <v>122</v>
      </c>
      <c r="K184" s="20" t="s">
        <v>72</v>
      </c>
      <c r="L184" s="20" t="s">
        <v>1353</v>
      </c>
      <c r="M184" s="20"/>
      <c r="N184" s="21">
        <v>39448</v>
      </c>
      <c r="O184" s="21"/>
      <c r="P184" s="77">
        <v>0.97203430000000002</v>
      </c>
      <c r="Q184" s="77">
        <v>1.1013118</v>
      </c>
      <c r="R184" s="77">
        <v>0.94492547000000005</v>
      </c>
      <c r="S184" s="77">
        <v>0.97139586</v>
      </c>
      <c r="T184" s="77">
        <v>1.1567272200000001</v>
      </c>
      <c r="U184" s="33">
        <v>1.44689292</v>
      </c>
    </row>
    <row r="185" spans="1:21" ht="80" x14ac:dyDescent="0.35">
      <c r="A185" s="98" t="s">
        <v>947</v>
      </c>
      <c r="B185" s="90" t="s">
        <v>19</v>
      </c>
      <c r="C185" s="91"/>
      <c r="D185" s="91" t="s">
        <v>21</v>
      </c>
      <c r="E185" s="25" t="s">
        <v>995</v>
      </c>
      <c r="F185" s="29" t="s">
        <v>996</v>
      </c>
      <c r="G185" s="29" t="s">
        <v>76</v>
      </c>
      <c r="H185" s="29" t="s">
        <v>125</v>
      </c>
      <c r="I185" s="27" t="s">
        <v>42</v>
      </c>
      <c r="J185" s="26" t="s">
        <v>122</v>
      </c>
      <c r="K185" s="26" t="s">
        <v>72</v>
      </c>
      <c r="L185" s="26" t="s">
        <v>1353</v>
      </c>
      <c r="M185" s="26"/>
      <c r="N185" s="28">
        <v>39448</v>
      </c>
      <c r="O185" s="28"/>
      <c r="P185" s="78"/>
      <c r="Q185" s="78"/>
      <c r="R185" s="78"/>
      <c r="S185" s="78"/>
      <c r="T185" s="78"/>
      <c r="U185" s="106"/>
    </row>
    <row r="186" spans="1:21" ht="40" x14ac:dyDescent="0.35">
      <c r="A186" s="97" t="s">
        <v>947</v>
      </c>
      <c r="B186" s="92" t="s">
        <v>19</v>
      </c>
      <c r="C186" s="93"/>
      <c r="D186" s="93" t="s">
        <v>687</v>
      </c>
      <c r="E186" s="19" t="s">
        <v>997</v>
      </c>
      <c r="F186" s="23" t="s">
        <v>998</v>
      </c>
      <c r="G186" s="23" t="s">
        <v>76</v>
      </c>
      <c r="H186" s="23" t="s">
        <v>690</v>
      </c>
      <c r="I186" s="23" t="s">
        <v>1397</v>
      </c>
      <c r="J186" s="20" t="s">
        <v>701</v>
      </c>
      <c r="K186" s="20" t="s">
        <v>1355</v>
      </c>
      <c r="L186" s="20" t="s">
        <v>1356</v>
      </c>
      <c r="M186" s="20" t="s">
        <v>1536</v>
      </c>
      <c r="N186" s="21">
        <v>36161</v>
      </c>
      <c r="O186" s="21" t="s">
        <v>999</v>
      </c>
      <c r="P186" s="23" t="s">
        <v>1528</v>
      </c>
      <c r="Q186" s="23" t="s">
        <v>1528</v>
      </c>
      <c r="R186" s="23" t="s">
        <v>1528</v>
      </c>
      <c r="S186" s="32" t="s">
        <v>1528</v>
      </c>
      <c r="T186" s="32" t="s">
        <v>1528</v>
      </c>
      <c r="U186" s="23" t="s">
        <v>1528</v>
      </c>
    </row>
    <row r="187" spans="1:21" ht="50" x14ac:dyDescent="0.35">
      <c r="A187" s="98" t="s">
        <v>947</v>
      </c>
      <c r="B187" s="92" t="s">
        <v>19</v>
      </c>
      <c r="C187" s="93"/>
      <c r="D187" s="93" t="s">
        <v>687</v>
      </c>
      <c r="E187" s="25" t="s">
        <v>1000</v>
      </c>
      <c r="F187" s="29" t="s">
        <v>1001</v>
      </c>
      <c r="G187" s="29" t="s">
        <v>76</v>
      </c>
      <c r="H187" s="29" t="s">
        <v>690</v>
      </c>
      <c r="I187" s="29" t="s">
        <v>1397</v>
      </c>
      <c r="J187" s="26" t="s">
        <v>122</v>
      </c>
      <c r="K187" s="26" t="s">
        <v>72</v>
      </c>
      <c r="L187" s="26" t="s">
        <v>1357</v>
      </c>
      <c r="M187" s="26"/>
      <c r="N187" s="28">
        <v>43101</v>
      </c>
      <c r="O187" s="28"/>
      <c r="P187" s="29" t="s">
        <v>1617</v>
      </c>
      <c r="Q187" s="29" t="s">
        <v>1617</v>
      </c>
      <c r="R187" s="29" t="s">
        <v>1617</v>
      </c>
      <c r="S187" s="31" t="s">
        <v>1617</v>
      </c>
      <c r="T187" s="31" t="s">
        <v>1617</v>
      </c>
      <c r="U187" s="29" t="s">
        <v>1617</v>
      </c>
    </row>
    <row r="188" spans="1:21" ht="40" x14ac:dyDescent="0.35">
      <c r="A188" s="97" t="s">
        <v>947</v>
      </c>
      <c r="B188" s="90" t="s">
        <v>19</v>
      </c>
      <c r="C188" s="91"/>
      <c r="D188" s="91" t="s">
        <v>21</v>
      </c>
      <c r="E188" s="19" t="s">
        <v>1002</v>
      </c>
      <c r="F188" s="23" t="s">
        <v>1003</v>
      </c>
      <c r="G188" s="23" t="s">
        <v>76</v>
      </c>
      <c r="H188" s="23" t="s">
        <v>125</v>
      </c>
      <c r="I188" s="30" t="s">
        <v>42</v>
      </c>
      <c r="J188" s="20" t="s">
        <v>852</v>
      </c>
      <c r="K188" s="20" t="s">
        <v>1340</v>
      </c>
      <c r="L188" s="20" t="s">
        <v>1358</v>
      </c>
      <c r="M188" s="20" t="s">
        <v>1537</v>
      </c>
      <c r="N188" s="21">
        <v>32509</v>
      </c>
      <c r="O188" s="21">
        <v>43830</v>
      </c>
      <c r="P188" s="23" t="s">
        <v>1528</v>
      </c>
      <c r="Q188" s="23" t="s">
        <v>1528</v>
      </c>
      <c r="R188" s="23" t="s">
        <v>1528</v>
      </c>
      <c r="S188" s="32" t="s">
        <v>1528</v>
      </c>
      <c r="T188" s="32" t="s">
        <v>1528</v>
      </c>
      <c r="U188" s="23" t="s">
        <v>1528</v>
      </c>
    </row>
    <row r="189" spans="1:21" ht="40" x14ac:dyDescent="0.35">
      <c r="A189" s="98" t="s">
        <v>947</v>
      </c>
      <c r="B189" s="90" t="s">
        <v>19</v>
      </c>
      <c r="C189" s="91"/>
      <c r="D189" s="91" t="s">
        <v>21</v>
      </c>
      <c r="E189" s="25" t="s">
        <v>1004</v>
      </c>
      <c r="F189" s="29" t="s">
        <v>1005</v>
      </c>
      <c r="G189" s="29" t="s">
        <v>76</v>
      </c>
      <c r="H189" s="29" t="s">
        <v>125</v>
      </c>
      <c r="I189" s="27" t="s">
        <v>42</v>
      </c>
      <c r="J189" s="26" t="s">
        <v>852</v>
      </c>
      <c r="K189" s="26" t="s">
        <v>1340</v>
      </c>
      <c r="L189" s="26" t="s">
        <v>1359</v>
      </c>
      <c r="M189" s="26"/>
      <c r="N189" s="28">
        <v>42005</v>
      </c>
      <c r="O189" s="28"/>
      <c r="P189" s="29" t="s">
        <v>1528</v>
      </c>
      <c r="Q189" s="29" t="s">
        <v>1528</v>
      </c>
      <c r="R189" s="29" t="s">
        <v>1528</v>
      </c>
      <c r="S189" s="31" t="s">
        <v>1528</v>
      </c>
      <c r="T189" s="31" t="s">
        <v>1528</v>
      </c>
      <c r="U189" s="29" t="s">
        <v>1528</v>
      </c>
    </row>
    <row r="190" spans="1:21" ht="40" x14ac:dyDescent="0.35">
      <c r="A190" s="97" t="s">
        <v>947</v>
      </c>
      <c r="B190" s="90" t="s">
        <v>19</v>
      </c>
      <c r="C190" s="91"/>
      <c r="D190" s="91" t="s">
        <v>21</v>
      </c>
      <c r="E190" s="19" t="s">
        <v>1006</v>
      </c>
      <c r="F190" s="23" t="s">
        <v>1005</v>
      </c>
      <c r="G190" s="23" t="s">
        <v>76</v>
      </c>
      <c r="H190" s="23" t="s">
        <v>125</v>
      </c>
      <c r="I190" s="30" t="s">
        <v>42</v>
      </c>
      <c r="J190" s="20" t="s">
        <v>852</v>
      </c>
      <c r="K190" s="20" t="s">
        <v>1340</v>
      </c>
      <c r="L190" s="20" t="s">
        <v>1360</v>
      </c>
      <c r="M190" s="20"/>
      <c r="N190" s="21">
        <v>42005</v>
      </c>
      <c r="O190" s="21"/>
      <c r="P190" s="23" t="s">
        <v>1528</v>
      </c>
      <c r="Q190" s="23" t="s">
        <v>1528</v>
      </c>
      <c r="R190" s="23" t="s">
        <v>1528</v>
      </c>
      <c r="S190" s="32" t="s">
        <v>1528</v>
      </c>
      <c r="T190" s="32" t="s">
        <v>1528</v>
      </c>
      <c r="U190" s="23" t="s">
        <v>1528</v>
      </c>
    </row>
    <row r="191" spans="1:21" ht="50" x14ac:dyDescent="0.35">
      <c r="A191" s="98" t="s">
        <v>947</v>
      </c>
      <c r="B191" s="90" t="s">
        <v>19</v>
      </c>
      <c r="C191" s="91"/>
      <c r="D191" s="91" t="s">
        <v>21</v>
      </c>
      <c r="E191" s="25" t="s">
        <v>1007</v>
      </c>
      <c r="F191" s="29" t="s">
        <v>1008</v>
      </c>
      <c r="G191" s="29" t="s">
        <v>76</v>
      </c>
      <c r="H191" s="29" t="s">
        <v>125</v>
      </c>
      <c r="I191" s="27" t="s">
        <v>42</v>
      </c>
      <c r="J191" s="26" t="s">
        <v>852</v>
      </c>
      <c r="K191" s="26" t="s">
        <v>1340</v>
      </c>
      <c r="L191" s="26" t="s">
        <v>1361</v>
      </c>
      <c r="M191" s="26"/>
      <c r="N191" s="28">
        <v>36892</v>
      </c>
      <c r="O191" s="28"/>
      <c r="P191" s="29" t="s">
        <v>1528</v>
      </c>
      <c r="Q191" s="29" t="s">
        <v>1528</v>
      </c>
      <c r="R191" s="29" t="s">
        <v>1528</v>
      </c>
      <c r="S191" s="31" t="s">
        <v>1528</v>
      </c>
      <c r="T191" s="31" t="s">
        <v>1528</v>
      </c>
      <c r="U191" s="29" t="s">
        <v>1528</v>
      </c>
    </row>
    <row r="192" spans="1:21" ht="50" x14ac:dyDescent="0.35">
      <c r="A192" s="97" t="s">
        <v>947</v>
      </c>
      <c r="B192" s="90" t="s">
        <v>19</v>
      </c>
      <c r="C192" s="91"/>
      <c r="D192" s="91" t="s">
        <v>21</v>
      </c>
      <c r="E192" s="19" t="s">
        <v>1009</v>
      </c>
      <c r="F192" s="23" t="s">
        <v>1008</v>
      </c>
      <c r="G192" s="23" t="s">
        <v>76</v>
      </c>
      <c r="H192" s="23" t="s">
        <v>125</v>
      </c>
      <c r="I192" s="30" t="s">
        <v>42</v>
      </c>
      <c r="J192" s="20" t="s">
        <v>852</v>
      </c>
      <c r="K192" s="20" t="s">
        <v>1340</v>
      </c>
      <c r="L192" s="20" t="s">
        <v>1361</v>
      </c>
      <c r="M192" s="20"/>
      <c r="N192" s="21">
        <v>36892</v>
      </c>
      <c r="O192" s="21">
        <v>38717</v>
      </c>
      <c r="P192" s="23" t="s">
        <v>1528</v>
      </c>
      <c r="Q192" s="23" t="s">
        <v>1528</v>
      </c>
      <c r="R192" s="23" t="s">
        <v>1528</v>
      </c>
      <c r="S192" s="32" t="s">
        <v>1528</v>
      </c>
      <c r="T192" s="32" t="s">
        <v>1528</v>
      </c>
      <c r="U192" s="23" t="s">
        <v>1528</v>
      </c>
    </row>
    <row r="193" spans="1:21" ht="80" x14ac:dyDescent="0.35">
      <c r="A193" s="98" t="s">
        <v>947</v>
      </c>
      <c r="B193" s="90" t="s">
        <v>19</v>
      </c>
      <c r="C193" s="91"/>
      <c r="D193" s="91" t="s">
        <v>21</v>
      </c>
      <c r="E193" s="25" t="s">
        <v>1010</v>
      </c>
      <c r="F193" s="29" t="s">
        <v>1011</v>
      </c>
      <c r="G193" s="29" t="s">
        <v>76</v>
      </c>
      <c r="H193" s="29" t="s">
        <v>125</v>
      </c>
      <c r="I193" s="27" t="s">
        <v>42</v>
      </c>
      <c r="J193" s="26" t="s">
        <v>852</v>
      </c>
      <c r="K193" s="26" t="s">
        <v>1340</v>
      </c>
      <c r="L193" s="26" t="s">
        <v>1361</v>
      </c>
      <c r="M193" s="26"/>
      <c r="N193" s="28">
        <v>36892</v>
      </c>
      <c r="O193" s="28"/>
      <c r="P193" s="29" t="s">
        <v>1528</v>
      </c>
      <c r="Q193" s="29" t="s">
        <v>1528</v>
      </c>
      <c r="R193" s="29" t="s">
        <v>1528</v>
      </c>
      <c r="S193" s="31" t="s">
        <v>1528</v>
      </c>
      <c r="T193" s="31" t="s">
        <v>1528</v>
      </c>
      <c r="U193" s="29" t="s">
        <v>1528</v>
      </c>
    </row>
    <row r="194" spans="1:21" ht="80" x14ac:dyDescent="0.35">
      <c r="A194" s="97" t="s">
        <v>947</v>
      </c>
      <c r="B194" s="90" t="s">
        <v>19</v>
      </c>
      <c r="C194" s="91"/>
      <c r="D194" s="91" t="s">
        <v>21</v>
      </c>
      <c r="E194" s="19" t="s">
        <v>1012</v>
      </c>
      <c r="F194" s="23" t="s">
        <v>1011</v>
      </c>
      <c r="G194" s="23" t="s">
        <v>76</v>
      </c>
      <c r="H194" s="23" t="s">
        <v>125</v>
      </c>
      <c r="I194" s="30" t="s">
        <v>42</v>
      </c>
      <c r="J194" s="20" t="s">
        <v>852</v>
      </c>
      <c r="K194" s="20" t="s">
        <v>1340</v>
      </c>
      <c r="L194" s="20" t="s">
        <v>1361</v>
      </c>
      <c r="M194" s="20"/>
      <c r="N194" s="21">
        <v>36892</v>
      </c>
      <c r="O194" s="21"/>
      <c r="P194" s="23" t="s">
        <v>1528</v>
      </c>
      <c r="Q194" s="23" t="s">
        <v>1528</v>
      </c>
      <c r="R194" s="23" t="s">
        <v>1528</v>
      </c>
      <c r="S194" s="32" t="s">
        <v>1528</v>
      </c>
      <c r="T194" s="32" t="s">
        <v>1528</v>
      </c>
      <c r="U194" s="23" t="s">
        <v>1528</v>
      </c>
    </row>
    <row r="195" spans="1:21" ht="70" x14ac:dyDescent="0.35">
      <c r="A195" s="98" t="s">
        <v>947</v>
      </c>
      <c r="B195" s="90" t="s">
        <v>19</v>
      </c>
      <c r="C195" s="91"/>
      <c r="D195" s="91" t="s">
        <v>315</v>
      </c>
      <c r="E195" s="25" t="s">
        <v>1013</v>
      </c>
      <c r="F195" s="29" t="s">
        <v>1014</v>
      </c>
      <c r="G195" s="29" t="s">
        <v>76</v>
      </c>
      <c r="H195" s="29" t="s">
        <v>329</v>
      </c>
      <c r="I195" s="29" t="s">
        <v>318</v>
      </c>
      <c r="J195" s="26" t="s">
        <v>291</v>
      </c>
      <c r="K195" s="26" t="s">
        <v>292</v>
      </c>
      <c r="L195" s="26" t="s">
        <v>1362</v>
      </c>
      <c r="M195" s="26"/>
      <c r="N195" s="28">
        <v>40909</v>
      </c>
      <c r="O195" s="28"/>
      <c r="P195" s="29" t="s">
        <v>1618</v>
      </c>
      <c r="Q195" s="29" t="s">
        <v>1618</v>
      </c>
      <c r="R195" s="29" t="s">
        <v>1618</v>
      </c>
      <c r="S195" s="29" t="s">
        <v>1618</v>
      </c>
      <c r="T195" s="29" t="s">
        <v>1618</v>
      </c>
      <c r="U195" s="29" t="s">
        <v>1618</v>
      </c>
    </row>
    <row r="196" spans="1:21" ht="40" x14ac:dyDescent="0.35">
      <c r="A196" s="97" t="s">
        <v>947</v>
      </c>
      <c r="B196" s="90" t="s">
        <v>19</v>
      </c>
      <c r="C196" s="91"/>
      <c r="D196" s="91" t="s">
        <v>21</v>
      </c>
      <c r="E196" s="19" t="s">
        <v>1015</v>
      </c>
      <c r="F196" s="23" t="s">
        <v>1016</v>
      </c>
      <c r="G196" s="23" t="s">
        <v>76</v>
      </c>
      <c r="H196" s="23" t="s">
        <v>125</v>
      </c>
      <c r="I196" s="30" t="s">
        <v>42</v>
      </c>
      <c r="J196" s="20" t="s">
        <v>259</v>
      </c>
      <c r="K196" s="20" t="s">
        <v>260</v>
      </c>
      <c r="L196" s="20" t="s">
        <v>260</v>
      </c>
      <c r="M196" s="20"/>
      <c r="N196" s="21">
        <v>32509</v>
      </c>
      <c r="O196" s="21"/>
      <c r="P196" s="23" t="s">
        <v>1529</v>
      </c>
      <c r="Q196" s="23" t="s">
        <v>1529</v>
      </c>
      <c r="R196" s="23" t="s">
        <v>1529</v>
      </c>
      <c r="S196" s="32" t="s">
        <v>1529</v>
      </c>
      <c r="T196" s="32" t="s">
        <v>1529</v>
      </c>
      <c r="U196" s="23" t="s">
        <v>1529</v>
      </c>
    </row>
    <row r="197" spans="1:21" ht="30" x14ac:dyDescent="0.35">
      <c r="A197" s="98" t="s">
        <v>947</v>
      </c>
      <c r="B197" s="90" t="s">
        <v>19</v>
      </c>
      <c r="C197" s="91"/>
      <c r="D197" s="91" t="s">
        <v>21</v>
      </c>
      <c r="E197" s="25" t="s">
        <v>1017</v>
      </c>
      <c r="F197" s="29" t="s">
        <v>1018</v>
      </c>
      <c r="G197" s="29" t="s">
        <v>76</v>
      </c>
      <c r="H197" s="29" t="s">
        <v>125</v>
      </c>
      <c r="I197" s="27" t="s">
        <v>42</v>
      </c>
      <c r="J197" s="26" t="s">
        <v>259</v>
      </c>
      <c r="K197" s="26" t="s">
        <v>260</v>
      </c>
      <c r="L197" s="26" t="s">
        <v>260</v>
      </c>
      <c r="M197" s="26"/>
      <c r="N197" s="28">
        <v>35837</v>
      </c>
      <c r="O197" s="28"/>
      <c r="P197" s="29" t="s">
        <v>1529</v>
      </c>
      <c r="Q197" s="29" t="s">
        <v>1529</v>
      </c>
      <c r="R197" s="29" t="s">
        <v>1529</v>
      </c>
      <c r="S197" s="31" t="s">
        <v>1529</v>
      </c>
      <c r="T197" s="31" t="s">
        <v>1529</v>
      </c>
      <c r="U197" s="29" t="s">
        <v>1529</v>
      </c>
    </row>
    <row r="198" spans="1:21" ht="40" x14ac:dyDescent="0.35">
      <c r="A198" s="97" t="s">
        <v>947</v>
      </c>
      <c r="B198" s="90" t="s">
        <v>19</v>
      </c>
      <c r="C198" s="91"/>
      <c r="D198" s="91" t="s">
        <v>21</v>
      </c>
      <c r="E198" s="19" t="s">
        <v>1019</v>
      </c>
      <c r="F198" s="23" t="s">
        <v>1020</v>
      </c>
      <c r="G198" s="23" t="s">
        <v>76</v>
      </c>
      <c r="H198" s="23" t="s">
        <v>125</v>
      </c>
      <c r="I198" s="30" t="s">
        <v>42</v>
      </c>
      <c r="J198" s="20" t="s">
        <v>259</v>
      </c>
      <c r="K198" s="20" t="s">
        <v>260</v>
      </c>
      <c r="L198" s="20" t="s">
        <v>260</v>
      </c>
      <c r="M198" s="20"/>
      <c r="N198" s="21" t="s">
        <v>670</v>
      </c>
      <c r="O198" s="21">
        <v>46752</v>
      </c>
      <c r="P198" s="23" t="s">
        <v>1529</v>
      </c>
      <c r="Q198" s="23" t="s">
        <v>1529</v>
      </c>
      <c r="R198" s="23" t="s">
        <v>1529</v>
      </c>
      <c r="S198" s="32" t="s">
        <v>1529</v>
      </c>
      <c r="T198" s="32" t="s">
        <v>1529</v>
      </c>
      <c r="U198" s="23" t="s">
        <v>1529</v>
      </c>
    </row>
    <row r="199" spans="1:21" ht="30" x14ac:dyDescent="0.35">
      <c r="A199" s="98" t="s">
        <v>947</v>
      </c>
      <c r="B199" s="90" t="s">
        <v>19</v>
      </c>
      <c r="C199" s="91"/>
      <c r="D199" s="91" t="s">
        <v>1021</v>
      </c>
      <c r="E199" s="25" t="s">
        <v>1504</v>
      </c>
      <c r="F199" s="29" t="s">
        <v>1022</v>
      </c>
      <c r="G199" s="29" t="s">
        <v>76</v>
      </c>
      <c r="H199" s="29" t="s">
        <v>125</v>
      </c>
      <c r="I199" s="27" t="s">
        <v>42</v>
      </c>
      <c r="J199" s="26" t="s">
        <v>259</v>
      </c>
      <c r="K199" s="26" t="s">
        <v>260</v>
      </c>
      <c r="L199" s="26" t="s">
        <v>260</v>
      </c>
      <c r="M199" s="26"/>
      <c r="N199" s="28" t="s">
        <v>1023</v>
      </c>
      <c r="O199" s="28"/>
      <c r="P199" s="77">
        <v>1.79866411</v>
      </c>
      <c r="Q199" s="77">
        <v>2.01301782</v>
      </c>
      <c r="R199" s="77">
        <v>1.58035393</v>
      </c>
      <c r="S199" s="77">
        <v>1.77732584</v>
      </c>
      <c r="T199" s="77">
        <v>2.7421736000000001</v>
      </c>
      <c r="U199" s="33">
        <v>4.2628449899999996</v>
      </c>
    </row>
    <row r="200" spans="1:21" ht="30" x14ac:dyDescent="0.35">
      <c r="A200" s="97" t="s">
        <v>947</v>
      </c>
      <c r="B200" s="90" t="s">
        <v>19</v>
      </c>
      <c r="C200" s="91"/>
      <c r="D200" s="91" t="s">
        <v>21</v>
      </c>
      <c r="E200" s="19" t="s">
        <v>1024</v>
      </c>
      <c r="F200" s="23" t="s">
        <v>1025</v>
      </c>
      <c r="G200" s="23" t="s">
        <v>76</v>
      </c>
      <c r="H200" s="23" t="s">
        <v>125</v>
      </c>
      <c r="I200" s="30" t="s">
        <v>42</v>
      </c>
      <c r="J200" s="20" t="s">
        <v>259</v>
      </c>
      <c r="K200" s="20" t="s">
        <v>260</v>
      </c>
      <c r="L200" s="20" t="s">
        <v>260</v>
      </c>
      <c r="M200" s="20"/>
      <c r="N200" s="21">
        <v>32509</v>
      </c>
      <c r="O200" s="21">
        <v>43100</v>
      </c>
      <c r="P200" s="23" t="s">
        <v>1529</v>
      </c>
      <c r="Q200" s="23" t="s">
        <v>1529</v>
      </c>
      <c r="R200" s="23" t="s">
        <v>1529</v>
      </c>
      <c r="S200" s="32" t="s">
        <v>1529</v>
      </c>
      <c r="T200" s="32" t="s">
        <v>1529</v>
      </c>
      <c r="U200" s="23" t="s">
        <v>1529</v>
      </c>
    </row>
    <row r="201" spans="1:21" ht="30" x14ac:dyDescent="0.35">
      <c r="A201" s="98" t="s">
        <v>947</v>
      </c>
      <c r="B201" s="90" t="s">
        <v>19</v>
      </c>
      <c r="C201" s="91"/>
      <c r="D201" s="91" t="s">
        <v>21</v>
      </c>
      <c r="E201" s="25" t="s">
        <v>1505</v>
      </c>
      <c r="F201" s="29" t="s">
        <v>1026</v>
      </c>
      <c r="G201" s="29" t="s">
        <v>76</v>
      </c>
      <c r="H201" s="29" t="s">
        <v>125</v>
      </c>
      <c r="I201" s="27" t="s">
        <v>42</v>
      </c>
      <c r="J201" s="26" t="s">
        <v>259</v>
      </c>
      <c r="K201" s="26" t="s">
        <v>260</v>
      </c>
      <c r="L201" s="26" t="s">
        <v>1027</v>
      </c>
      <c r="M201" s="26"/>
      <c r="N201" s="28">
        <v>42005</v>
      </c>
      <c r="O201" s="28"/>
      <c r="P201" s="29" t="s">
        <v>1529</v>
      </c>
      <c r="Q201" s="29" t="s">
        <v>1529</v>
      </c>
      <c r="R201" s="29" t="s">
        <v>1529</v>
      </c>
      <c r="S201" s="31" t="s">
        <v>1529</v>
      </c>
      <c r="T201" s="31" t="s">
        <v>1529</v>
      </c>
      <c r="U201" s="29" t="s">
        <v>1529</v>
      </c>
    </row>
    <row r="202" spans="1:21" ht="30" x14ac:dyDescent="0.35">
      <c r="A202" s="97" t="s">
        <v>947</v>
      </c>
      <c r="B202" s="90" t="s">
        <v>19</v>
      </c>
      <c r="C202" s="91"/>
      <c r="D202" s="91" t="s">
        <v>21</v>
      </c>
      <c r="E202" s="19" t="s">
        <v>1506</v>
      </c>
      <c r="F202" s="23" t="s">
        <v>1028</v>
      </c>
      <c r="G202" s="23" t="s">
        <v>76</v>
      </c>
      <c r="H202" s="23" t="s">
        <v>125</v>
      </c>
      <c r="I202" s="30" t="s">
        <v>42</v>
      </c>
      <c r="J202" s="20" t="s">
        <v>259</v>
      </c>
      <c r="K202" s="20" t="s">
        <v>260</v>
      </c>
      <c r="L202" s="20" t="s">
        <v>1027</v>
      </c>
      <c r="M202" s="20"/>
      <c r="N202" s="21">
        <v>42005</v>
      </c>
      <c r="O202" s="21"/>
      <c r="P202" s="23" t="s">
        <v>1529</v>
      </c>
      <c r="Q202" s="23" t="s">
        <v>1529</v>
      </c>
      <c r="R202" s="23" t="s">
        <v>1529</v>
      </c>
      <c r="S202" s="32" t="s">
        <v>1529</v>
      </c>
      <c r="T202" s="32" t="s">
        <v>1529</v>
      </c>
      <c r="U202" s="23" t="s">
        <v>1529</v>
      </c>
    </row>
    <row r="203" spans="1:21" ht="50" x14ac:dyDescent="0.35">
      <c r="A203" s="98" t="s">
        <v>947</v>
      </c>
      <c r="B203" s="90" t="s">
        <v>19</v>
      </c>
      <c r="C203" s="91"/>
      <c r="D203" s="91" t="s">
        <v>21</v>
      </c>
      <c r="E203" s="25" t="s">
        <v>1029</v>
      </c>
      <c r="F203" s="29" t="s">
        <v>1030</v>
      </c>
      <c r="G203" s="29" t="s">
        <v>76</v>
      </c>
      <c r="H203" s="29" t="s">
        <v>125</v>
      </c>
      <c r="I203" s="27" t="s">
        <v>42</v>
      </c>
      <c r="J203" s="26" t="s">
        <v>191</v>
      </c>
      <c r="K203" s="26" t="s">
        <v>192</v>
      </c>
      <c r="L203" s="26" t="s">
        <v>1363</v>
      </c>
      <c r="M203" s="26" t="s">
        <v>1538</v>
      </c>
      <c r="N203" s="28">
        <v>32509</v>
      </c>
      <c r="O203" s="28"/>
      <c r="P203" s="77">
        <v>1.76762379</v>
      </c>
      <c r="Q203" s="77">
        <v>2.0714819800000002</v>
      </c>
      <c r="R203" s="77">
        <v>2.0371609799999999</v>
      </c>
      <c r="S203" s="77">
        <v>2.1634479600000001</v>
      </c>
      <c r="T203" s="77">
        <v>2.5901435300000002</v>
      </c>
      <c r="U203" s="33">
        <v>2.60533693</v>
      </c>
    </row>
    <row r="204" spans="1:21" ht="50" x14ac:dyDescent="0.35">
      <c r="A204" s="97" t="s">
        <v>947</v>
      </c>
      <c r="B204" s="90" t="s">
        <v>19</v>
      </c>
      <c r="C204" s="91"/>
      <c r="D204" s="91" t="s">
        <v>21</v>
      </c>
      <c r="E204" s="19" t="s">
        <v>1031</v>
      </c>
      <c r="F204" s="23" t="s">
        <v>1032</v>
      </c>
      <c r="G204" s="23" t="s">
        <v>76</v>
      </c>
      <c r="H204" s="23" t="s">
        <v>125</v>
      </c>
      <c r="I204" s="30" t="s">
        <v>42</v>
      </c>
      <c r="J204" s="20" t="s">
        <v>191</v>
      </c>
      <c r="K204" s="20" t="s">
        <v>192</v>
      </c>
      <c r="L204" s="20" t="s">
        <v>1363</v>
      </c>
      <c r="M204" s="20" t="s">
        <v>1538</v>
      </c>
      <c r="N204" s="21">
        <v>32509</v>
      </c>
      <c r="O204" s="21"/>
      <c r="P204" s="35">
        <v>1.4644640799999999</v>
      </c>
      <c r="Q204" s="35">
        <v>1.7309098300000001</v>
      </c>
      <c r="R204" s="35">
        <v>1.78132588</v>
      </c>
      <c r="S204" s="35">
        <v>2.1203437100000002</v>
      </c>
      <c r="T204" s="35">
        <v>2.84014327</v>
      </c>
      <c r="U204" s="35">
        <v>2.7157854800000001</v>
      </c>
    </row>
    <row r="205" spans="1:21" ht="40" x14ac:dyDescent="0.35">
      <c r="A205" s="98" t="s">
        <v>947</v>
      </c>
      <c r="B205" s="90" t="s">
        <v>19</v>
      </c>
      <c r="C205" s="91"/>
      <c r="D205" s="91" t="s">
        <v>21</v>
      </c>
      <c r="E205" s="25" t="s">
        <v>1033</v>
      </c>
      <c r="F205" s="29" t="s">
        <v>1034</v>
      </c>
      <c r="G205" s="29" t="s">
        <v>76</v>
      </c>
      <c r="H205" s="29" t="s">
        <v>125</v>
      </c>
      <c r="I205" s="27" t="s">
        <v>42</v>
      </c>
      <c r="J205" s="26" t="s">
        <v>659</v>
      </c>
      <c r="K205" s="26" t="s">
        <v>660</v>
      </c>
      <c r="L205" s="26" t="s">
        <v>1364</v>
      </c>
      <c r="M205" s="26" t="s">
        <v>1539</v>
      </c>
      <c r="N205" s="28" t="s">
        <v>209</v>
      </c>
      <c r="O205" s="28"/>
      <c r="P205" s="77">
        <v>1.9696429</v>
      </c>
      <c r="Q205" s="77">
        <v>1.47867685</v>
      </c>
      <c r="R205" s="77">
        <v>1.5753703299999999</v>
      </c>
      <c r="S205" s="77">
        <v>1.9724427600000001</v>
      </c>
      <c r="T205" s="77">
        <v>2.4534003599999998</v>
      </c>
      <c r="U205" s="33">
        <v>3.0977965099999998</v>
      </c>
    </row>
    <row r="206" spans="1:21" ht="70" x14ac:dyDescent="0.35">
      <c r="A206" s="97" t="s">
        <v>947</v>
      </c>
      <c r="B206" s="90" t="s">
        <v>19</v>
      </c>
      <c r="C206" s="91"/>
      <c r="D206" s="91" t="s">
        <v>21</v>
      </c>
      <c r="E206" s="19" t="s">
        <v>1035</v>
      </c>
      <c r="F206" s="23" t="s">
        <v>1036</v>
      </c>
      <c r="G206" s="23" t="s">
        <v>76</v>
      </c>
      <c r="H206" s="23" t="s">
        <v>125</v>
      </c>
      <c r="I206" s="30" t="s">
        <v>42</v>
      </c>
      <c r="J206" s="20" t="s">
        <v>191</v>
      </c>
      <c r="K206" s="20" t="s">
        <v>192</v>
      </c>
      <c r="L206" s="20" t="s">
        <v>1365</v>
      </c>
      <c r="M206" s="20" t="s">
        <v>1540</v>
      </c>
      <c r="N206" s="21">
        <v>32509</v>
      </c>
      <c r="O206" s="21"/>
      <c r="P206" s="35">
        <v>5.1100000000000003</v>
      </c>
      <c r="Q206" s="35">
        <v>5.05</v>
      </c>
      <c r="R206" s="35">
        <v>4.57</v>
      </c>
      <c r="S206" s="35">
        <v>4.8600000000000003</v>
      </c>
      <c r="T206" s="35">
        <v>4.8099999999999996</v>
      </c>
      <c r="U206" s="35">
        <v>4.8529476000000003</v>
      </c>
    </row>
    <row r="207" spans="1:21" ht="50" x14ac:dyDescent="0.35">
      <c r="A207" s="98" t="s">
        <v>947</v>
      </c>
      <c r="B207" s="90" t="s">
        <v>19</v>
      </c>
      <c r="C207" s="91"/>
      <c r="D207" s="91" t="s">
        <v>21</v>
      </c>
      <c r="E207" s="25" t="s">
        <v>1037</v>
      </c>
      <c r="F207" s="29" t="s">
        <v>1038</v>
      </c>
      <c r="G207" s="29" t="s">
        <v>76</v>
      </c>
      <c r="H207" s="29" t="s">
        <v>125</v>
      </c>
      <c r="I207" s="27" t="s">
        <v>42</v>
      </c>
      <c r="J207" s="26" t="s">
        <v>35</v>
      </c>
      <c r="K207" s="26" t="s">
        <v>36</v>
      </c>
      <c r="L207" s="26" t="s">
        <v>36</v>
      </c>
      <c r="M207" s="26"/>
      <c r="N207" s="28">
        <v>42005</v>
      </c>
      <c r="O207" s="28"/>
      <c r="P207" s="77">
        <v>0</v>
      </c>
      <c r="Q207" s="77">
        <v>0</v>
      </c>
      <c r="R207" s="77">
        <v>0.27272938000000002</v>
      </c>
      <c r="S207" s="77">
        <v>0.39014448000000002</v>
      </c>
      <c r="T207" s="77">
        <v>0.60759719000000001</v>
      </c>
      <c r="U207" s="33">
        <v>0.95122152999999998</v>
      </c>
    </row>
    <row r="208" spans="1:21" ht="50" x14ac:dyDescent="0.35">
      <c r="A208" s="97" t="s">
        <v>947</v>
      </c>
      <c r="B208" s="90" t="s">
        <v>19</v>
      </c>
      <c r="C208" s="91"/>
      <c r="D208" s="91" t="s">
        <v>21</v>
      </c>
      <c r="E208" s="19" t="s">
        <v>1039</v>
      </c>
      <c r="F208" s="23" t="s">
        <v>1040</v>
      </c>
      <c r="G208" s="23" t="s">
        <v>76</v>
      </c>
      <c r="H208" s="23" t="s">
        <v>125</v>
      </c>
      <c r="I208" s="23" t="s">
        <v>42</v>
      </c>
      <c r="J208" s="20" t="s">
        <v>191</v>
      </c>
      <c r="K208" s="20" t="s">
        <v>192</v>
      </c>
      <c r="L208" s="20" t="s">
        <v>1365</v>
      </c>
      <c r="M208" s="20" t="s">
        <v>1541</v>
      </c>
      <c r="N208" s="21">
        <v>32509</v>
      </c>
      <c r="O208" s="21"/>
      <c r="P208" s="35">
        <v>2.9008059999999999E-2</v>
      </c>
      <c r="Q208" s="35">
        <v>4.2247560000000003E-2</v>
      </c>
      <c r="R208" s="35">
        <v>3.0174619999999999E-2</v>
      </c>
      <c r="S208" s="35">
        <v>3.3145910000000001E-2</v>
      </c>
      <c r="T208" s="35">
        <v>2.123065E-2</v>
      </c>
      <c r="U208" s="35">
        <v>1.390602E-2</v>
      </c>
    </row>
    <row r="209" spans="1:21" ht="60" x14ac:dyDescent="0.35">
      <c r="A209" s="98" t="s">
        <v>947</v>
      </c>
      <c r="B209" s="90" t="s">
        <v>19</v>
      </c>
      <c r="C209" s="91"/>
      <c r="D209" s="91" t="s">
        <v>21</v>
      </c>
      <c r="E209" s="25" t="s">
        <v>1041</v>
      </c>
      <c r="F209" s="29" t="s">
        <v>1042</v>
      </c>
      <c r="G209" s="29" t="s">
        <v>76</v>
      </c>
      <c r="H209" s="29" t="s">
        <v>125</v>
      </c>
      <c r="I209" s="29" t="s">
        <v>42</v>
      </c>
      <c r="J209" s="26" t="s">
        <v>191</v>
      </c>
      <c r="K209" s="26" t="s">
        <v>192</v>
      </c>
      <c r="L209" s="26" t="s">
        <v>1366</v>
      </c>
      <c r="M209" s="26"/>
      <c r="N209" s="28">
        <v>42460</v>
      </c>
      <c r="O209" s="28"/>
      <c r="P209" s="29" t="s">
        <v>1529</v>
      </c>
      <c r="Q209" s="29" t="s">
        <v>1529</v>
      </c>
      <c r="R209" s="29" t="s">
        <v>1529</v>
      </c>
      <c r="S209" s="31" t="s">
        <v>1529</v>
      </c>
      <c r="T209" s="31" t="s">
        <v>1529</v>
      </c>
      <c r="U209" s="29" t="s">
        <v>1529</v>
      </c>
    </row>
    <row r="210" spans="1:21" ht="50" x14ac:dyDescent="0.35">
      <c r="A210" s="97" t="s">
        <v>947</v>
      </c>
      <c r="B210" s="90" t="s">
        <v>19</v>
      </c>
      <c r="C210" s="91"/>
      <c r="D210" s="91" t="s">
        <v>315</v>
      </c>
      <c r="E210" s="19" t="s">
        <v>1043</v>
      </c>
      <c r="F210" s="23" t="s">
        <v>1044</v>
      </c>
      <c r="G210" s="23" t="s">
        <v>76</v>
      </c>
      <c r="H210" s="23" t="s">
        <v>329</v>
      </c>
      <c r="I210" s="23" t="s">
        <v>318</v>
      </c>
      <c r="J210" s="20" t="s">
        <v>291</v>
      </c>
      <c r="K210" s="20" t="s">
        <v>292</v>
      </c>
      <c r="L210" s="20" t="s">
        <v>1367</v>
      </c>
      <c r="M210" s="20"/>
      <c r="N210" s="21">
        <v>42736</v>
      </c>
      <c r="O210" s="21"/>
      <c r="P210" s="35">
        <v>0</v>
      </c>
      <c r="Q210" s="35">
        <v>0</v>
      </c>
      <c r="R210" s="35">
        <v>0</v>
      </c>
      <c r="S210" s="35">
        <v>0</v>
      </c>
      <c r="T210" s="35">
        <v>7.284032E-2</v>
      </c>
      <c r="U210" s="35">
        <v>5.2972330000000005E-2</v>
      </c>
    </row>
    <row r="211" spans="1:21" ht="60" x14ac:dyDescent="0.35">
      <c r="A211" s="98" t="s">
        <v>947</v>
      </c>
      <c r="B211" s="90" t="s">
        <v>19</v>
      </c>
      <c r="C211" s="91"/>
      <c r="D211" s="91" t="s">
        <v>687</v>
      </c>
      <c r="E211" s="25" t="s">
        <v>1045</v>
      </c>
      <c r="F211" s="29" t="s">
        <v>1046</v>
      </c>
      <c r="G211" s="29" t="s">
        <v>76</v>
      </c>
      <c r="H211" s="29" t="s">
        <v>690</v>
      </c>
      <c r="I211" s="29" t="s">
        <v>1397</v>
      </c>
      <c r="J211" s="26" t="s">
        <v>291</v>
      </c>
      <c r="K211" s="26" t="s">
        <v>292</v>
      </c>
      <c r="L211" s="26" t="s">
        <v>1367</v>
      </c>
      <c r="M211" s="26"/>
      <c r="N211" s="28">
        <v>42736</v>
      </c>
      <c r="O211" s="28"/>
      <c r="P211" s="29" t="s">
        <v>1619</v>
      </c>
      <c r="Q211" s="29" t="s">
        <v>1619</v>
      </c>
      <c r="R211" s="29" t="s">
        <v>1619</v>
      </c>
      <c r="S211" s="29" t="s">
        <v>1619</v>
      </c>
      <c r="T211" s="29" t="s">
        <v>1619</v>
      </c>
      <c r="U211" s="29" t="s">
        <v>1619</v>
      </c>
    </row>
    <row r="212" spans="1:21" ht="50" x14ac:dyDescent="0.35">
      <c r="A212" s="97" t="s">
        <v>947</v>
      </c>
      <c r="B212" s="90" t="s">
        <v>19</v>
      </c>
      <c r="C212" s="91"/>
      <c r="D212" s="91" t="s">
        <v>687</v>
      </c>
      <c r="E212" s="19" t="s">
        <v>1047</v>
      </c>
      <c r="F212" s="23" t="s">
        <v>1048</v>
      </c>
      <c r="G212" s="23" t="s">
        <v>76</v>
      </c>
      <c r="H212" s="23" t="s">
        <v>690</v>
      </c>
      <c r="I212" s="23" t="s">
        <v>1397</v>
      </c>
      <c r="J212" s="20" t="s">
        <v>291</v>
      </c>
      <c r="K212" s="20" t="s">
        <v>292</v>
      </c>
      <c r="L212" s="20" t="s">
        <v>1368</v>
      </c>
      <c r="M212" s="20"/>
      <c r="N212" s="21">
        <v>43101</v>
      </c>
      <c r="O212" s="21"/>
      <c r="P212" s="23" t="s">
        <v>1617</v>
      </c>
      <c r="Q212" s="23" t="s">
        <v>1617</v>
      </c>
      <c r="R212" s="23" t="s">
        <v>1617</v>
      </c>
      <c r="S212" s="32" t="s">
        <v>1617</v>
      </c>
      <c r="T212" s="32" t="s">
        <v>1617</v>
      </c>
      <c r="U212" s="23" t="s">
        <v>1617</v>
      </c>
    </row>
    <row r="213" spans="1:21" ht="60" x14ac:dyDescent="0.35">
      <c r="A213" s="98" t="s">
        <v>947</v>
      </c>
      <c r="B213" s="90" t="s">
        <v>19</v>
      </c>
      <c r="C213" s="91"/>
      <c r="D213" s="91" t="s">
        <v>21</v>
      </c>
      <c r="E213" s="25" t="s">
        <v>1049</v>
      </c>
      <c r="F213" s="29" t="s">
        <v>1050</v>
      </c>
      <c r="G213" s="29" t="s">
        <v>76</v>
      </c>
      <c r="H213" s="29" t="s">
        <v>125</v>
      </c>
      <c r="I213" s="29" t="s">
        <v>42</v>
      </c>
      <c r="J213" s="26" t="s">
        <v>291</v>
      </c>
      <c r="K213" s="26" t="s">
        <v>292</v>
      </c>
      <c r="L213" s="26" t="s">
        <v>1369</v>
      </c>
      <c r="M213" s="26"/>
      <c r="N213" s="28">
        <v>43101</v>
      </c>
      <c r="O213" s="28"/>
      <c r="P213" s="29" t="s">
        <v>1617</v>
      </c>
      <c r="Q213" s="29" t="s">
        <v>1617</v>
      </c>
      <c r="R213" s="29" t="s">
        <v>1617</v>
      </c>
      <c r="S213" s="31" t="s">
        <v>1617</v>
      </c>
      <c r="T213" s="31" t="s">
        <v>1617</v>
      </c>
      <c r="U213" s="29" t="s">
        <v>1617</v>
      </c>
    </row>
    <row r="214" spans="1:21" ht="40" x14ac:dyDescent="0.35">
      <c r="A214" s="97" t="s">
        <v>947</v>
      </c>
      <c r="B214" s="90" t="s">
        <v>19</v>
      </c>
      <c r="C214" s="91"/>
      <c r="D214" s="91" t="s">
        <v>687</v>
      </c>
      <c r="E214" s="19" t="s">
        <v>1051</v>
      </c>
      <c r="F214" s="23" t="s">
        <v>356</v>
      </c>
      <c r="G214" s="23" t="s">
        <v>76</v>
      </c>
      <c r="H214" s="23" t="s">
        <v>690</v>
      </c>
      <c r="I214" s="23" t="s">
        <v>1397</v>
      </c>
      <c r="J214" s="20" t="s">
        <v>669</v>
      </c>
      <c r="K214" s="20" t="s">
        <v>566</v>
      </c>
      <c r="L214" s="20" t="s">
        <v>1370</v>
      </c>
      <c r="M214" s="20"/>
      <c r="N214" s="21">
        <v>32509</v>
      </c>
      <c r="O214" s="21"/>
      <c r="P214" s="35">
        <v>4.8568003099999997</v>
      </c>
      <c r="Q214" s="35">
        <v>5.0453182099999996</v>
      </c>
      <c r="R214" s="35">
        <v>4.9108918199999998</v>
      </c>
      <c r="S214" s="35">
        <v>5.25848782</v>
      </c>
      <c r="T214" s="35">
        <v>5.3015606499999999</v>
      </c>
      <c r="U214" s="35">
        <v>5.2885460200000001</v>
      </c>
    </row>
    <row r="215" spans="1:21" ht="80" x14ac:dyDescent="0.35">
      <c r="A215" s="98" t="s">
        <v>947</v>
      </c>
      <c r="B215" s="90" t="s">
        <v>19</v>
      </c>
      <c r="C215" s="91"/>
      <c r="D215" s="91" t="s">
        <v>687</v>
      </c>
      <c r="E215" s="25" t="s">
        <v>1052</v>
      </c>
      <c r="F215" s="29" t="s">
        <v>1053</v>
      </c>
      <c r="G215" s="29" t="s">
        <v>76</v>
      </c>
      <c r="H215" s="29" t="s">
        <v>690</v>
      </c>
      <c r="I215" s="29" t="s">
        <v>1397</v>
      </c>
      <c r="J215" s="26" t="s">
        <v>248</v>
      </c>
      <c r="K215" s="26" t="s">
        <v>249</v>
      </c>
      <c r="L215" s="26" t="s">
        <v>1371</v>
      </c>
      <c r="M215" s="26"/>
      <c r="N215" s="28">
        <v>42005</v>
      </c>
      <c r="O215" s="28"/>
      <c r="P215" s="29" t="s">
        <v>1528</v>
      </c>
      <c r="Q215" s="29" t="s">
        <v>1528</v>
      </c>
      <c r="R215" s="29" t="s">
        <v>1528</v>
      </c>
      <c r="S215" s="31" t="s">
        <v>1528</v>
      </c>
      <c r="T215" s="31" t="s">
        <v>1528</v>
      </c>
      <c r="U215" s="29" t="s">
        <v>1528</v>
      </c>
    </row>
    <row r="216" spans="1:21" ht="60" x14ac:dyDescent="0.35">
      <c r="A216" s="97" t="s">
        <v>947</v>
      </c>
      <c r="B216" s="90" t="s">
        <v>19</v>
      </c>
      <c r="C216" s="91"/>
      <c r="D216" s="91" t="s">
        <v>687</v>
      </c>
      <c r="E216" s="19" t="s">
        <v>1054</v>
      </c>
      <c r="F216" s="23" t="s">
        <v>1055</v>
      </c>
      <c r="G216" s="23" t="s">
        <v>76</v>
      </c>
      <c r="H216" s="23" t="s">
        <v>690</v>
      </c>
      <c r="I216" s="23" t="s">
        <v>1397</v>
      </c>
      <c r="J216" s="20" t="s">
        <v>248</v>
      </c>
      <c r="K216" s="20" t="s">
        <v>249</v>
      </c>
      <c r="L216" s="20" t="s">
        <v>1372</v>
      </c>
      <c r="M216" s="20"/>
      <c r="N216" s="21">
        <v>42005</v>
      </c>
      <c r="O216" s="21"/>
      <c r="P216" s="23" t="s">
        <v>1528</v>
      </c>
      <c r="Q216" s="23" t="s">
        <v>1528</v>
      </c>
      <c r="R216" s="23" t="s">
        <v>1528</v>
      </c>
      <c r="S216" s="32" t="s">
        <v>1528</v>
      </c>
      <c r="T216" s="32" t="s">
        <v>1528</v>
      </c>
      <c r="U216" s="23" t="s">
        <v>1528</v>
      </c>
    </row>
    <row r="217" spans="1:21" ht="60" x14ac:dyDescent="0.35">
      <c r="A217" s="98" t="s">
        <v>947</v>
      </c>
      <c r="B217" s="90" t="s">
        <v>19</v>
      </c>
      <c r="C217" s="91"/>
      <c r="D217" s="91" t="s">
        <v>687</v>
      </c>
      <c r="E217" s="25" t="s">
        <v>1056</v>
      </c>
      <c r="F217" s="29" t="s">
        <v>1057</v>
      </c>
      <c r="G217" s="29" t="s">
        <v>76</v>
      </c>
      <c r="H217" s="29" t="s">
        <v>690</v>
      </c>
      <c r="I217" s="29" t="s">
        <v>1397</v>
      </c>
      <c r="J217" s="26" t="s">
        <v>248</v>
      </c>
      <c r="K217" s="26" t="s">
        <v>249</v>
      </c>
      <c r="L217" s="26" t="s">
        <v>1373</v>
      </c>
      <c r="M217" s="26"/>
      <c r="N217" s="28" t="s">
        <v>236</v>
      </c>
      <c r="O217" s="28"/>
      <c r="P217" s="29" t="s">
        <v>1528</v>
      </c>
      <c r="Q217" s="29" t="s">
        <v>1528</v>
      </c>
      <c r="R217" s="29" t="s">
        <v>1528</v>
      </c>
      <c r="S217" s="31" t="s">
        <v>1528</v>
      </c>
      <c r="T217" s="31" t="s">
        <v>1528</v>
      </c>
      <c r="U217" s="29" t="s">
        <v>1528</v>
      </c>
    </row>
    <row r="218" spans="1:21" ht="40" x14ac:dyDescent="0.35">
      <c r="A218" s="97" t="s">
        <v>947</v>
      </c>
      <c r="B218" s="90" t="s">
        <v>19</v>
      </c>
      <c r="C218" s="91"/>
      <c r="D218" s="91" t="s">
        <v>29</v>
      </c>
      <c r="E218" s="19" t="s">
        <v>1058</v>
      </c>
      <c r="F218" s="23" t="s">
        <v>1059</v>
      </c>
      <c r="G218" s="23" t="s">
        <v>76</v>
      </c>
      <c r="H218" s="23" t="s">
        <v>33</v>
      </c>
      <c r="I218" s="30" t="s">
        <v>34</v>
      </c>
      <c r="J218" s="20" t="s">
        <v>35</v>
      </c>
      <c r="K218" s="20" t="s">
        <v>36</v>
      </c>
      <c r="L218" s="20" t="s">
        <v>1374</v>
      </c>
      <c r="M218" s="20"/>
      <c r="N218" s="21" t="s">
        <v>236</v>
      </c>
      <c r="O218" s="21"/>
      <c r="P218" s="23" t="s">
        <v>1528</v>
      </c>
      <c r="Q218" s="23" t="s">
        <v>1528</v>
      </c>
      <c r="R218" s="23" t="s">
        <v>1528</v>
      </c>
      <c r="S218" s="32" t="s">
        <v>1528</v>
      </c>
      <c r="T218" s="32" t="s">
        <v>1528</v>
      </c>
      <c r="U218" s="23" t="s">
        <v>1528</v>
      </c>
    </row>
    <row r="219" spans="1:21" ht="100" x14ac:dyDescent="0.35">
      <c r="A219" s="98" t="s">
        <v>947</v>
      </c>
      <c r="B219" s="90" t="s">
        <v>19</v>
      </c>
      <c r="C219" s="91"/>
      <c r="D219" s="91" t="s">
        <v>687</v>
      </c>
      <c r="E219" s="25" t="s">
        <v>1060</v>
      </c>
      <c r="F219" s="29" t="s">
        <v>1061</v>
      </c>
      <c r="G219" s="29" t="s">
        <v>76</v>
      </c>
      <c r="H219" s="29" t="s">
        <v>690</v>
      </c>
      <c r="I219" s="29" t="s">
        <v>1397</v>
      </c>
      <c r="J219" s="26" t="s">
        <v>35</v>
      </c>
      <c r="K219" s="26" t="s">
        <v>36</v>
      </c>
      <c r="L219" s="26" t="s">
        <v>1375</v>
      </c>
      <c r="M219" s="26" t="s">
        <v>1542</v>
      </c>
      <c r="N219" s="28" t="s">
        <v>236</v>
      </c>
      <c r="O219" s="28"/>
      <c r="P219" s="29" t="s">
        <v>1528</v>
      </c>
      <c r="Q219" s="29" t="s">
        <v>1528</v>
      </c>
      <c r="R219" s="29" t="s">
        <v>1528</v>
      </c>
      <c r="S219" s="31" t="s">
        <v>1528</v>
      </c>
      <c r="T219" s="31" t="s">
        <v>1528</v>
      </c>
      <c r="U219" s="29" t="s">
        <v>1528</v>
      </c>
    </row>
    <row r="220" spans="1:21" ht="40" x14ac:dyDescent="0.35">
      <c r="A220" s="97" t="s">
        <v>947</v>
      </c>
      <c r="B220" s="90" t="s">
        <v>19</v>
      </c>
      <c r="C220" s="91"/>
      <c r="D220" s="91" t="s">
        <v>687</v>
      </c>
      <c r="E220" s="19" t="s">
        <v>1062</v>
      </c>
      <c r="F220" s="23" t="s">
        <v>1063</v>
      </c>
      <c r="G220" s="23" t="s">
        <v>76</v>
      </c>
      <c r="H220" s="23" t="s">
        <v>690</v>
      </c>
      <c r="I220" s="23" t="s">
        <v>1397</v>
      </c>
      <c r="J220" s="20" t="s">
        <v>248</v>
      </c>
      <c r="K220" s="20" t="s">
        <v>249</v>
      </c>
      <c r="L220" s="20" t="s">
        <v>759</v>
      </c>
      <c r="M220" s="20"/>
      <c r="N220" s="21">
        <v>42736</v>
      </c>
      <c r="O220" s="21"/>
      <c r="P220" s="23" t="s">
        <v>1528</v>
      </c>
      <c r="Q220" s="23" t="s">
        <v>1528</v>
      </c>
      <c r="R220" s="23" t="s">
        <v>1528</v>
      </c>
      <c r="S220" s="32" t="s">
        <v>1528</v>
      </c>
      <c r="T220" s="32" t="s">
        <v>1528</v>
      </c>
      <c r="U220" s="23" t="s">
        <v>1528</v>
      </c>
    </row>
    <row r="221" spans="1:21" ht="30" x14ac:dyDescent="0.35">
      <c r="A221" s="98" t="s">
        <v>947</v>
      </c>
      <c r="B221" s="90" t="s">
        <v>19</v>
      </c>
      <c r="C221" s="91"/>
      <c r="D221" s="91" t="s">
        <v>29</v>
      </c>
      <c r="E221" s="25" t="s">
        <v>1064</v>
      </c>
      <c r="F221" s="29" t="s">
        <v>1065</v>
      </c>
      <c r="G221" s="29" t="s">
        <v>76</v>
      </c>
      <c r="H221" s="29" t="s">
        <v>33</v>
      </c>
      <c r="I221" s="29" t="s">
        <v>34</v>
      </c>
      <c r="J221" s="26" t="s">
        <v>248</v>
      </c>
      <c r="K221" s="26" t="s">
        <v>249</v>
      </c>
      <c r="L221" s="26" t="s">
        <v>1376</v>
      </c>
      <c r="M221" s="26"/>
      <c r="N221" s="28">
        <v>43101</v>
      </c>
      <c r="O221" s="28"/>
      <c r="P221" s="29" t="s">
        <v>1527</v>
      </c>
      <c r="Q221" s="29" t="s">
        <v>1527</v>
      </c>
      <c r="R221" s="29" t="s">
        <v>1527</v>
      </c>
      <c r="S221" s="31" t="s">
        <v>1527</v>
      </c>
      <c r="T221" s="31" t="s">
        <v>1527</v>
      </c>
      <c r="U221" s="29" t="s">
        <v>1527</v>
      </c>
    </row>
    <row r="222" spans="1:21" ht="40" x14ac:dyDescent="0.35">
      <c r="A222" s="97" t="s">
        <v>947</v>
      </c>
      <c r="B222" s="90" t="s">
        <v>19</v>
      </c>
      <c r="C222" s="91"/>
      <c r="D222" s="91" t="s">
        <v>29</v>
      </c>
      <c r="E222" s="19" t="s">
        <v>1066</v>
      </c>
      <c r="F222" s="23" t="s">
        <v>1067</v>
      </c>
      <c r="G222" s="23" t="s">
        <v>76</v>
      </c>
      <c r="H222" s="23" t="s">
        <v>33</v>
      </c>
      <c r="I222" s="23" t="s">
        <v>34</v>
      </c>
      <c r="J222" s="20" t="s">
        <v>248</v>
      </c>
      <c r="K222" s="20" t="s">
        <v>249</v>
      </c>
      <c r="L222" s="20" t="s">
        <v>1376</v>
      </c>
      <c r="M222" s="20"/>
      <c r="N222" s="21">
        <v>43101</v>
      </c>
      <c r="O222" s="21"/>
      <c r="P222" s="23" t="s">
        <v>1527</v>
      </c>
      <c r="Q222" s="23" t="s">
        <v>1527</v>
      </c>
      <c r="R222" s="23" t="s">
        <v>1527</v>
      </c>
      <c r="S222" s="23" t="s">
        <v>1527</v>
      </c>
      <c r="T222" s="23" t="s">
        <v>1527</v>
      </c>
      <c r="U222" s="23" t="s">
        <v>1527</v>
      </c>
    </row>
    <row r="223" spans="1:21" ht="30" x14ac:dyDescent="0.35">
      <c r="A223" s="98" t="s">
        <v>947</v>
      </c>
      <c r="B223" s="90" t="s">
        <v>19</v>
      </c>
      <c r="C223" s="91"/>
      <c r="D223" s="91" t="s">
        <v>687</v>
      </c>
      <c r="E223" s="25" t="s">
        <v>1068</v>
      </c>
      <c r="F223" s="29" t="s">
        <v>1069</v>
      </c>
      <c r="G223" s="29" t="s">
        <v>76</v>
      </c>
      <c r="H223" s="29" t="s">
        <v>690</v>
      </c>
      <c r="I223" s="29" t="s">
        <v>1397</v>
      </c>
      <c r="J223" s="26" t="s">
        <v>248</v>
      </c>
      <c r="K223" s="26" t="s">
        <v>249</v>
      </c>
      <c r="L223" s="26" t="s">
        <v>1376</v>
      </c>
      <c r="M223" s="26"/>
      <c r="N223" s="28">
        <v>43466</v>
      </c>
      <c r="O223" s="28"/>
      <c r="P223" s="29" t="s">
        <v>1527</v>
      </c>
      <c r="Q223" s="29" t="s">
        <v>1527</v>
      </c>
      <c r="R223" s="29" t="s">
        <v>1527</v>
      </c>
      <c r="S223" s="31" t="s">
        <v>1527</v>
      </c>
      <c r="T223" s="31" t="s">
        <v>1527</v>
      </c>
      <c r="U223" s="29" t="s">
        <v>1527</v>
      </c>
    </row>
    <row r="224" spans="1:21" ht="50" x14ac:dyDescent="0.35">
      <c r="A224" s="97" t="s">
        <v>947</v>
      </c>
      <c r="B224" s="90" t="s">
        <v>19</v>
      </c>
      <c r="C224" s="91"/>
      <c r="D224" s="91" t="s">
        <v>687</v>
      </c>
      <c r="E224" s="19" t="s">
        <v>1070</v>
      </c>
      <c r="F224" s="23" t="s">
        <v>1071</v>
      </c>
      <c r="G224" s="23" t="s">
        <v>76</v>
      </c>
      <c r="H224" s="23" t="s">
        <v>690</v>
      </c>
      <c r="I224" s="23" t="s">
        <v>1397</v>
      </c>
      <c r="J224" s="20" t="s">
        <v>248</v>
      </c>
      <c r="K224" s="20" t="s">
        <v>249</v>
      </c>
      <c r="L224" s="20" t="s">
        <v>1376</v>
      </c>
      <c r="M224" s="20"/>
      <c r="N224" s="21">
        <v>43466</v>
      </c>
      <c r="O224" s="21"/>
      <c r="P224" s="23" t="s">
        <v>1527</v>
      </c>
      <c r="Q224" s="23" t="s">
        <v>1527</v>
      </c>
      <c r="R224" s="23" t="s">
        <v>1527</v>
      </c>
      <c r="S224" s="23" t="s">
        <v>1527</v>
      </c>
      <c r="T224" s="23" t="s">
        <v>1527</v>
      </c>
      <c r="U224" s="23" t="s">
        <v>1527</v>
      </c>
    </row>
    <row r="225" spans="1:21" ht="40" x14ac:dyDescent="0.35">
      <c r="A225" s="98" t="s">
        <v>947</v>
      </c>
      <c r="B225" s="90" t="s">
        <v>19</v>
      </c>
      <c r="C225" s="91"/>
      <c r="D225" s="91" t="s">
        <v>687</v>
      </c>
      <c r="E225" s="25" t="s">
        <v>1072</v>
      </c>
      <c r="F225" s="29" t="s">
        <v>1073</v>
      </c>
      <c r="G225" s="29" t="s">
        <v>76</v>
      </c>
      <c r="H225" s="29" t="s">
        <v>690</v>
      </c>
      <c r="I225" s="29" t="s">
        <v>1397</v>
      </c>
      <c r="J225" s="26" t="s">
        <v>248</v>
      </c>
      <c r="K225" s="26" t="s">
        <v>249</v>
      </c>
      <c r="L225" s="26" t="s">
        <v>1376</v>
      </c>
      <c r="M225" s="26"/>
      <c r="N225" s="28">
        <v>43466</v>
      </c>
      <c r="O225" s="28"/>
      <c r="P225" s="29" t="s">
        <v>1527</v>
      </c>
      <c r="Q225" s="29" t="s">
        <v>1527</v>
      </c>
      <c r="R225" s="29" t="s">
        <v>1527</v>
      </c>
      <c r="S225" s="29" t="s">
        <v>1527</v>
      </c>
      <c r="T225" s="29" t="s">
        <v>1527</v>
      </c>
      <c r="U225" s="29" t="s">
        <v>1527</v>
      </c>
    </row>
    <row r="226" spans="1:21" ht="40" x14ac:dyDescent="0.35">
      <c r="A226" s="97" t="s">
        <v>947</v>
      </c>
      <c r="B226" s="90" t="s">
        <v>19</v>
      </c>
      <c r="C226" s="91"/>
      <c r="D226" s="91" t="s">
        <v>687</v>
      </c>
      <c r="E226" s="19" t="s">
        <v>1074</v>
      </c>
      <c r="F226" s="23" t="s">
        <v>1075</v>
      </c>
      <c r="G226" s="23" t="s">
        <v>76</v>
      </c>
      <c r="H226" s="23" t="s">
        <v>690</v>
      </c>
      <c r="I226" s="23" t="s">
        <v>1397</v>
      </c>
      <c r="J226" s="20" t="s">
        <v>35</v>
      </c>
      <c r="K226" s="20" t="s">
        <v>36</v>
      </c>
      <c r="L226" s="20" t="s">
        <v>1377</v>
      </c>
      <c r="M226" s="20"/>
      <c r="N226" s="21">
        <v>43101</v>
      </c>
      <c r="O226" s="21"/>
      <c r="P226" s="23" t="s">
        <v>1527</v>
      </c>
      <c r="Q226" s="23" t="s">
        <v>1527</v>
      </c>
      <c r="R226" s="23" t="s">
        <v>1527</v>
      </c>
      <c r="S226" s="23" t="s">
        <v>1527</v>
      </c>
      <c r="T226" s="23" t="s">
        <v>1527</v>
      </c>
      <c r="U226" s="23" t="s">
        <v>1527</v>
      </c>
    </row>
    <row r="227" spans="1:21" ht="60" x14ac:dyDescent="0.35">
      <c r="A227" s="98" t="s">
        <v>947</v>
      </c>
      <c r="B227" s="90" t="s">
        <v>19</v>
      </c>
      <c r="C227" s="91"/>
      <c r="D227" s="91" t="s">
        <v>1076</v>
      </c>
      <c r="E227" s="25" t="s">
        <v>1077</v>
      </c>
      <c r="F227" s="29" t="s">
        <v>1078</v>
      </c>
      <c r="G227" s="29" t="s">
        <v>76</v>
      </c>
      <c r="H227" s="29" t="s">
        <v>690</v>
      </c>
      <c r="I227" s="29" t="s">
        <v>1397</v>
      </c>
      <c r="J227" s="26" t="s">
        <v>248</v>
      </c>
      <c r="K227" s="26" t="s">
        <v>249</v>
      </c>
      <c r="L227" s="26" t="s">
        <v>1378</v>
      </c>
      <c r="M227" s="26"/>
      <c r="N227" s="28">
        <v>43466</v>
      </c>
      <c r="O227" s="28"/>
      <c r="P227" s="29" t="s">
        <v>1527</v>
      </c>
      <c r="Q227" s="29" t="s">
        <v>1527</v>
      </c>
      <c r="R227" s="29" t="s">
        <v>1527</v>
      </c>
      <c r="S227" s="29" t="s">
        <v>1527</v>
      </c>
      <c r="T227" s="29" t="s">
        <v>1527</v>
      </c>
      <c r="U227" s="29" t="s">
        <v>1527</v>
      </c>
    </row>
    <row r="228" spans="1:21" ht="80" x14ac:dyDescent="0.35">
      <c r="A228" s="97" t="s">
        <v>947</v>
      </c>
      <c r="B228" s="90" t="s">
        <v>19</v>
      </c>
      <c r="C228" s="91"/>
      <c r="D228" s="91" t="s">
        <v>687</v>
      </c>
      <c r="E228" s="19" t="s">
        <v>1079</v>
      </c>
      <c r="F228" s="23" t="s">
        <v>1080</v>
      </c>
      <c r="G228" s="23" t="s">
        <v>76</v>
      </c>
      <c r="H228" s="23" t="s">
        <v>690</v>
      </c>
      <c r="I228" s="23" t="s">
        <v>1397</v>
      </c>
      <c r="J228" s="20" t="s">
        <v>122</v>
      </c>
      <c r="K228" s="20" t="s">
        <v>72</v>
      </c>
      <c r="L228" s="20" t="s">
        <v>1379</v>
      </c>
      <c r="M228" s="20" t="s">
        <v>1543</v>
      </c>
      <c r="N228" s="21">
        <v>36161</v>
      </c>
      <c r="O228" s="21">
        <v>43830</v>
      </c>
      <c r="P228" s="23" t="s">
        <v>1528</v>
      </c>
      <c r="Q228" s="23" t="s">
        <v>1528</v>
      </c>
      <c r="R228" s="23" t="s">
        <v>1528</v>
      </c>
      <c r="S228" s="32" t="s">
        <v>1528</v>
      </c>
      <c r="T228" s="32" t="s">
        <v>1528</v>
      </c>
      <c r="U228" s="23" t="s">
        <v>1528</v>
      </c>
    </row>
    <row r="229" spans="1:21" ht="40" x14ac:dyDescent="0.35">
      <c r="A229" s="98" t="s">
        <v>947</v>
      </c>
      <c r="B229" s="90" t="s">
        <v>19</v>
      </c>
      <c r="C229" s="91"/>
      <c r="D229" s="91" t="s">
        <v>687</v>
      </c>
      <c r="E229" s="25" t="s">
        <v>1081</v>
      </c>
      <c r="F229" s="29" t="s">
        <v>1082</v>
      </c>
      <c r="G229" s="29" t="s">
        <v>76</v>
      </c>
      <c r="H229" s="29" t="s">
        <v>690</v>
      </c>
      <c r="I229" s="29" t="s">
        <v>1397</v>
      </c>
      <c r="J229" s="26" t="s">
        <v>187</v>
      </c>
      <c r="K229" s="27" t="s">
        <v>188</v>
      </c>
      <c r="L229" s="26" t="s">
        <v>1420</v>
      </c>
      <c r="M229" s="26" t="s">
        <v>1543</v>
      </c>
      <c r="N229" s="28">
        <v>36161</v>
      </c>
      <c r="O229" s="28">
        <v>43830</v>
      </c>
      <c r="P229" s="29" t="s">
        <v>1528</v>
      </c>
      <c r="Q229" s="29" t="s">
        <v>1528</v>
      </c>
      <c r="R229" s="29" t="s">
        <v>1528</v>
      </c>
      <c r="S229" s="31" t="s">
        <v>1528</v>
      </c>
      <c r="T229" s="31" t="s">
        <v>1528</v>
      </c>
      <c r="U229" s="29" t="s">
        <v>1528</v>
      </c>
    </row>
    <row r="230" spans="1:21" ht="70" x14ac:dyDescent="0.35">
      <c r="A230" s="97" t="s">
        <v>947</v>
      </c>
      <c r="B230" s="90" t="s">
        <v>19</v>
      </c>
      <c r="C230" s="91"/>
      <c r="D230" s="91" t="s">
        <v>687</v>
      </c>
      <c r="E230" s="19" t="s">
        <v>1083</v>
      </c>
      <c r="F230" s="23" t="s">
        <v>1084</v>
      </c>
      <c r="G230" s="23" t="s">
        <v>76</v>
      </c>
      <c r="H230" s="23" t="s">
        <v>690</v>
      </c>
      <c r="I230" s="23" t="s">
        <v>1397</v>
      </c>
      <c r="J230" s="20" t="s">
        <v>25</v>
      </c>
      <c r="K230" s="20" t="s">
        <v>26</v>
      </c>
      <c r="L230" s="20" t="s">
        <v>1380</v>
      </c>
      <c r="M230" s="20" t="s">
        <v>1544</v>
      </c>
      <c r="N230" s="21">
        <v>36161</v>
      </c>
      <c r="O230" s="21">
        <v>43830</v>
      </c>
      <c r="P230" s="23" t="s">
        <v>1528</v>
      </c>
      <c r="Q230" s="23" t="s">
        <v>1528</v>
      </c>
      <c r="R230" s="23" t="s">
        <v>1528</v>
      </c>
      <c r="S230" s="32" t="s">
        <v>1528</v>
      </c>
      <c r="T230" s="32" t="s">
        <v>1528</v>
      </c>
      <c r="U230" s="23" t="s">
        <v>1528</v>
      </c>
    </row>
    <row r="231" spans="1:21" ht="80" x14ac:dyDescent="0.35">
      <c r="A231" s="98" t="s">
        <v>947</v>
      </c>
      <c r="B231" s="90" t="s">
        <v>19</v>
      </c>
      <c r="C231" s="91"/>
      <c r="D231" s="91" t="s">
        <v>315</v>
      </c>
      <c r="E231" s="25" t="s">
        <v>1085</v>
      </c>
      <c r="F231" s="29" t="s">
        <v>1086</v>
      </c>
      <c r="G231" s="29" t="s">
        <v>76</v>
      </c>
      <c r="H231" s="29" t="s">
        <v>329</v>
      </c>
      <c r="I231" s="29" t="s">
        <v>318</v>
      </c>
      <c r="J231" s="26" t="s">
        <v>122</v>
      </c>
      <c r="K231" s="26" t="s">
        <v>72</v>
      </c>
      <c r="L231" s="26" t="s">
        <v>1381</v>
      </c>
      <c r="M231" s="26" t="s">
        <v>1545</v>
      </c>
      <c r="N231" s="28" t="s">
        <v>1023</v>
      </c>
      <c r="O231" s="28">
        <v>43830</v>
      </c>
      <c r="P231" s="33">
        <v>3.7836349</v>
      </c>
      <c r="Q231" s="33">
        <v>3.7253008799999998</v>
      </c>
      <c r="R231" s="33">
        <v>4.3042466999999993</v>
      </c>
      <c r="S231" s="33">
        <v>4.1446047799999999</v>
      </c>
      <c r="T231" s="33">
        <v>8.2502090300000006</v>
      </c>
      <c r="U231" s="33">
        <v>8.2258978700000007</v>
      </c>
    </row>
    <row r="232" spans="1:21" ht="30" x14ac:dyDescent="0.35">
      <c r="A232" s="97" t="s">
        <v>947</v>
      </c>
      <c r="B232" s="90" t="s">
        <v>19</v>
      </c>
      <c r="C232" s="91"/>
      <c r="D232" s="91" t="s">
        <v>315</v>
      </c>
      <c r="E232" s="19" t="s">
        <v>1087</v>
      </c>
      <c r="F232" s="23" t="s">
        <v>1088</v>
      </c>
      <c r="G232" s="23" t="s">
        <v>76</v>
      </c>
      <c r="H232" s="23" t="s">
        <v>329</v>
      </c>
      <c r="I232" s="23" t="s">
        <v>318</v>
      </c>
      <c r="J232" s="20" t="s">
        <v>25</v>
      </c>
      <c r="K232" s="20" t="s">
        <v>26</v>
      </c>
      <c r="L232" s="20" t="s">
        <v>1382</v>
      </c>
      <c r="M232" s="20" t="s">
        <v>1546</v>
      </c>
      <c r="N232" s="21" t="s">
        <v>1023</v>
      </c>
      <c r="O232" s="21">
        <v>43830</v>
      </c>
      <c r="P232" s="35">
        <v>2.3592307799999999</v>
      </c>
      <c r="Q232" s="35">
        <v>2.36956217</v>
      </c>
      <c r="R232" s="35">
        <v>4.44154582</v>
      </c>
      <c r="S232" s="35">
        <v>4.5621139700000004</v>
      </c>
      <c r="T232" s="35">
        <v>5.8897969999999997</v>
      </c>
      <c r="U232" s="35">
        <v>5.8831609</v>
      </c>
    </row>
    <row r="233" spans="1:21" ht="110" x14ac:dyDescent="0.35">
      <c r="A233" s="98" t="s">
        <v>947</v>
      </c>
      <c r="B233" s="90" t="s">
        <v>19</v>
      </c>
      <c r="C233" s="91"/>
      <c r="D233" s="91" t="s">
        <v>687</v>
      </c>
      <c r="E233" s="25" t="s">
        <v>1089</v>
      </c>
      <c r="F233" s="29" t="s">
        <v>1090</v>
      </c>
      <c r="G233" s="29" t="s">
        <v>76</v>
      </c>
      <c r="H233" s="29" t="s">
        <v>690</v>
      </c>
      <c r="I233" s="29" t="s">
        <v>1397</v>
      </c>
      <c r="J233" s="26" t="s">
        <v>35</v>
      </c>
      <c r="K233" s="26" t="s">
        <v>36</v>
      </c>
      <c r="L233" s="26" t="s">
        <v>1383</v>
      </c>
      <c r="M233" s="26"/>
      <c r="N233" s="28">
        <v>39814</v>
      </c>
      <c r="O233" s="28"/>
      <c r="P233" s="29" t="s">
        <v>1528</v>
      </c>
      <c r="Q233" s="29" t="s">
        <v>1528</v>
      </c>
      <c r="R233" s="29" t="s">
        <v>1528</v>
      </c>
      <c r="S233" s="31" t="s">
        <v>1528</v>
      </c>
      <c r="T233" s="31" t="s">
        <v>1528</v>
      </c>
      <c r="U233" s="29" t="s">
        <v>1528</v>
      </c>
    </row>
    <row r="234" spans="1:21" ht="30" x14ac:dyDescent="0.35">
      <c r="A234" s="97" t="s">
        <v>947</v>
      </c>
      <c r="B234" s="90" t="s">
        <v>19</v>
      </c>
      <c r="C234" s="91"/>
      <c r="D234" s="91" t="s">
        <v>315</v>
      </c>
      <c r="E234" s="19" t="s">
        <v>1091</v>
      </c>
      <c r="F234" s="23" t="s">
        <v>1092</v>
      </c>
      <c r="G234" s="23" t="s">
        <v>76</v>
      </c>
      <c r="H234" s="23" t="s">
        <v>329</v>
      </c>
      <c r="I234" s="23" t="s">
        <v>318</v>
      </c>
      <c r="J234" s="20" t="s">
        <v>342</v>
      </c>
      <c r="K234" s="20" t="s">
        <v>250</v>
      </c>
      <c r="L234" s="20" t="s">
        <v>1384</v>
      </c>
      <c r="M234" s="20"/>
      <c r="N234" s="21">
        <v>39814</v>
      </c>
      <c r="O234" s="21"/>
      <c r="P234" s="35">
        <v>7.3080720000000002E-2</v>
      </c>
      <c r="Q234" s="35">
        <v>9.6395760000000011E-2</v>
      </c>
      <c r="R234" s="35">
        <v>0.10886234</v>
      </c>
      <c r="S234" s="35">
        <v>0.1151452</v>
      </c>
      <c r="T234" s="35">
        <v>0.11395540999999999</v>
      </c>
      <c r="U234" s="35">
        <v>0.11199905</v>
      </c>
    </row>
    <row r="235" spans="1:21" ht="50" x14ac:dyDescent="0.35">
      <c r="A235" s="98" t="s">
        <v>947</v>
      </c>
      <c r="B235" s="90" t="s">
        <v>19</v>
      </c>
      <c r="C235" s="91"/>
      <c r="D235" s="91" t="s">
        <v>29</v>
      </c>
      <c r="E235" s="25" t="s">
        <v>1093</v>
      </c>
      <c r="F235" s="29" t="s">
        <v>1094</v>
      </c>
      <c r="G235" s="29" t="s">
        <v>76</v>
      </c>
      <c r="H235" s="29" t="s">
        <v>33</v>
      </c>
      <c r="I235" s="29" t="s">
        <v>34</v>
      </c>
      <c r="J235" s="26" t="s">
        <v>342</v>
      </c>
      <c r="K235" s="26" t="s">
        <v>250</v>
      </c>
      <c r="L235" s="26" t="s">
        <v>1385</v>
      </c>
      <c r="M235" s="26"/>
      <c r="N235" s="28" t="s">
        <v>668</v>
      </c>
      <c r="O235" s="28"/>
      <c r="P235" s="29" t="s">
        <v>1528</v>
      </c>
      <c r="Q235" s="29" t="s">
        <v>1528</v>
      </c>
      <c r="R235" s="29" t="s">
        <v>1528</v>
      </c>
      <c r="S235" s="31" t="s">
        <v>1528</v>
      </c>
      <c r="T235" s="31" t="s">
        <v>1528</v>
      </c>
      <c r="U235" s="29" t="s">
        <v>1528</v>
      </c>
    </row>
    <row r="236" spans="1:21" s="7" customFormat="1" ht="60" x14ac:dyDescent="0.35">
      <c r="A236" s="97" t="s">
        <v>947</v>
      </c>
      <c r="B236" s="90" t="s">
        <v>19</v>
      </c>
      <c r="C236" s="91"/>
      <c r="D236" s="91" t="s">
        <v>29</v>
      </c>
      <c r="E236" s="19" t="s">
        <v>1095</v>
      </c>
      <c r="F236" s="23" t="s">
        <v>1096</v>
      </c>
      <c r="G236" s="23" t="s">
        <v>76</v>
      </c>
      <c r="H236" s="23" t="s">
        <v>33</v>
      </c>
      <c r="I236" s="23" t="s">
        <v>34</v>
      </c>
      <c r="J236" s="20" t="s">
        <v>342</v>
      </c>
      <c r="K236" s="20" t="s">
        <v>250</v>
      </c>
      <c r="L236" s="20" t="s">
        <v>1385</v>
      </c>
      <c r="M236" s="20"/>
      <c r="N236" s="21" t="s">
        <v>668</v>
      </c>
      <c r="O236" s="21"/>
      <c r="P236" s="23" t="s">
        <v>1528</v>
      </c>
      <c r="Q236" s="23" t="s">
        <v>1528</v>
      </c>
      <c r="R236" s="23" t="s">
        <v>1528</v>
      </c>
      <c r="S236" s="32" t="s">
        <v>1528</v>
      </c>
      <c r="T236" s="32" t="s">
        <v>1528</v>
      </c>
      <c r="U236" s="23" t="s">
        <v>1528</v>
      </c>
    </row>
    <row r="237" spans="1:21" ht="90" x14ac:dyDescent="0.35">
      <c r="A237" s="98" t="s">
        <v>947</v>
      </c>
      <c r="B237" s="90" t="s">
        <v>19</v>
      </c>
      <c r="C237" s="91"/>
      <c r="D237" s="91" t="s">
        <v>1097</v>
      </c>
      <c r="E237" s="25" t="s">
        <v>1098</v>
      </c>
      <c r="F237" s="29" t="s">
        <v>1099</v>
      </c>
      <c r="G237" s="29" t="s">
        <v>1100</v>
      </c>
      <c r="H237" s="29" t="s">
        <v>690</v>
      </c>
      <c r="I237" s="27" t="s">
        <v>1397</v>
      </c>
      <c r="J237" s="26" t="s">
        <v>259</v>
      </c>
      <c r="K237" s="26" t="s">
        <v>260</v>
      </c>
      <c r="L237" s="26" t="s">
        <v>1386</v>
      </c>
      <c r="M237" s="26"/>
      <c r="N237" s="28">
        <v>43101</v>
      </c>
      <c r="O237" s="28"/>
      <c r="P237" s="29" t="s">
        <v>1617</v>
      </c>
      <c r="Q237" s="29" t="s">
        <v>1617</v>
      </c>
      <c r="R237" s="29" t="s">
        <v>1617</v>
      </c>
      <c r="S237" s="31" t="s">
        <v>1617</v>
      </c>
      <c r="T237" s="31" t="s">
        <v>1617</v>
      </c>
      <c r="U237" s="29" t="s">
        <v>1617</v>
      </c>
    </row>
    <row r="238" spans="1:21" ht="80" x14ac:dyDescent="0.35">
      <c r="A238" s="97" t="s">
        <v>947</v>
      </c>
      <c r="B238" s="90" t="s">
        <v>19</v>
      </c>
      <c r="C238" s="91"/>
      <c r="D238" s="91" t="s">
        <v>687</v>
      </c>
      <c r="E238" s="19" t="s">
        <v>1101</v>
      </c>
      <c r="F238" s="23" t="s">
        <v>1102</v>
      </c>
      <c r="G238" s="23" t="s">
        <v>543</v>
      </c>
      <c r="H238" s="23" t="s">
        <v>690</v>
      </c>
      <c r="I238" s="23" t="s">
        <v>1397</v>
      </c>
      <c r="J238" s="20" t="s">
        <v>55</v>
      </c>
      <c r="K238" s="20" t="s">
        <v>56</v>
      </c>
      <c r="L238" s="20" t="s">
        <v>1387</v>
      </c>
      <c r="M238" s="20" t="s">
        <v>1547</v>
      </c>
      <c r="N238" s="21">
        <v>33970</v>
      </c>
      <c r="O238" s="21"/>
      <c r="P238" s="23" t="s">
        <v>1529</v>
      </c>
      <c r="Q238" s="23" t="s">
        <v>1529</v>
      </c>
      <c r="R238" s="23" t="s">
        <v>1529</v>
      </c>
      <c r="S238" s="23" t="s">
        <v>1529</v>
      </c>
      <c r="T238" s="23" t="s">
        <v>1529</v>
      </c>
      <c r="U238" s="23" t="s">
        <v>1529</v>
      </c>
    </row>
    <row r="239" spans="1:21" ht="80" x14ac:dyDescent="0.35">
      <c r="A239" s="98" t="s">
        <v>947</v>
      </c>
      <c r="B239" s="90" t="s">
        <v>19</v>
      </c>
      <c r="C239" s="91"/>
      <c r="D239" s="91" t="s">
        <v>687</v>
      </c>
      <c r="E239" s="25" t="s">
        <v>1103</v>
      </c>
      <c r="F239" s="29" t="s">
        <v>1104</v>
      </c>
      <c r="G239" s="29" t="s">
        <v>543</v>
      </c>
      <c r="H239" s="29" t="s">
        <v>690</v>
      </c>
      <c r="I239" s="29" t="s">
        <v>1397</v>
      </c>
      <c r="J239" s="26" t="s">
        <v>55</v>
      </c>
      <c r="K239" s="26" t="s">
        <v>56</v>
      </c>
      <c r="L239" s="26" t="s">
        <v>1387</v>
      </c>
      <c r="M239" s="26" t="s">
        <v>1548</v>
      </c>
      <c r="N239" s="28">
        <v>33970</v>
      </c>
      <c r="O239" s="28"/>
      <c r="P239" s="29" t="s">
        <v>1529</v>
      </c>
      <c r="Q239" s="29" t="s">
        <v>1529</v>
      </c>
      <c r="R239" s="29" t="s">
        <v>1529</v>
      </c>
      <c r="S239" s="29" t="s">
        <v>1529</v>
      </c>
      <c r="T239" s="29" t="s">
        <v>1529</v>
      </c>
      <c r="U239" s="29" t="s">
        <v>1529</v>
      </c>
    </row>
    <row r="240" spans="1:21" ht="40" x14ac:dyDescent="0.35">
      <c r="A240" s="97" t="s">
        <v>947</v>
      </c>
      <c r="B240" s="90" t="s">
        <v>19</v>
      </c>
      <c r="C240" s="91"/>
      <c r="D240" s="91" t="s">
        <v>21</v>
      </c>
      <c r="E240" s="19" t="s">
        <v>1105</v>
      </c>
      <c r="F240" s="23" t="s">
        <v>789</v>
      </c>
      <c r="G240" s="23" t="s">
        <v>1106</v>
      </c>
      <c r="H240" s="23" t="s">
        <v>125</v>
      </c>
      <c r="I240" s="23" t="s">
        <v>42</v>
      </c>
      <c r="J240" s="20" t="s">
        <v>701</v>
      </c>
      <c r="K240" s="20" t="s">
        <v>1388</v>
      </c>
      <c r="L240" s="20" t="s">
        <v>1389</v>
      </c>
      <c r="M240" s="20"/>
      <c r="N240" s="21">
        <v>43101</v>
      </c>
      <c r="O240" s="21"/>
      <c r="P240" s="23" t="s">
        <v>1618</v>
      </c>
      <c r="Q240" s="23" t="s">
        <v>1618</v>
      </c>
      <c r="R240" s="23" t="s">
        <v>1618</v>
      </c>
      <c r="S240" s="23" t="s">
        <v>1618</v>
      </c>
      <c r="T240" s="23" t="s">
        <v>1618</v>
      </c>
      <c r="U240" s="23" t="s">
        <v>1618</v>
      </c>
    </row>
    <row r="241" spans="1:21" ht="40" x14ac:dyDescent="0.35">
      <c r="A241" s="98" t="s">
        <v>947</v>
      </c>
      <c r="B241" s="90" t="s">
        <v>19</v>
      </c>
      <c r="C241" s="91"/>
      <c r="D241" s="91" t="s">
        <v>29</v>
      </c>
      <c r="E241" s="25" t="s">
        <v>1107</v>
      </c>
      <c r="F241" s="29" t="s">
        <v>1108</v>
      </c>
      <c r="G241" s="29" t="s">
        <v>821</v>
      </c>
      <c r="H241" s="29" t="s">
        <v>33</v>
      </c>
      <c r="I241" s="29" t="s">
        <v>34</v>
      </c>
      <c r="J241" s="26" t="s">
        <v>259</v>
      </c>
      <c r="K241" s="26" t="s">
        <v>260</v>
      </c>
      <c r="L241" s="26" t="s">
        <v>1390</v>
      </c>
      <c r="M241" s="26"/>
      <c r="N241" s="28">
        <v>36161</v>
      </c>
      <c r="O241" s="28"/>
      <c r="P241" s="33">
        <v>61.745196790000001</v>
      </c>
      <c r="Q241" s="33">
        <v>50.58879949</v>
      </c>
      <c r="R241" s="33">
        <v>68.173726529999996</v>
      </c>
      <c r="S241" s="33">
        <v>72.944388709999998</v>
      </c>
      <c r="T241" s="33">
        <v>76.467684160000005</v>
      </c>
      <c r="U241" s="33">
        <v>78.988670490000004</v>
      </c>
    </row>
    <row r="242" spans="1:21" ht="40" x14ac:dyDescent="0.35">
      <c r="A242" s="97" t="s">
        <v>947</v>
      </c>
      <c r="B242" s="90" t="s">
        <v>19</v>
      </c>
      <c r="C242" s="91"/>
      <c r="D242" s="91" t="s">
        <v>29</v>
      </c>
      <c r="E242" s="19" t="s">
        <v>1109</v>
      </c>
      <c r="F242" s="23" t="s">
        <v>1110</v>
      </c>
      <c r="G242" s="23" t="s">
        <v>821</v>
      </c>
      <c r="H242" s="23" t="s">
        <v>33</v>
      </c>
      <c r="I242" s="23" t="s">
        <v>34</v>
      </c>
      <c r="J242" s="20" t="s">
        <v>259</v>
      </c>
      <c r="K242" s="20" t="s">
        <v>260</v>
      </c>
      <c r="L242" s="20" t="s">
        <v>1390</v>
      </c>
      <c r="M242" s="20"/>
      <c r="N242" s="21">
        <v>36161</v>
      </c>
      <c r="O242" s="21"/>
      <c r="P242" s="35">
        <v>8.6611415699999998</v>
      </c>
      <c r="Q242" s="35">
        <v>10.00092998</v>
      </c>
      <c r="R242" s="35">
        <v>1.5906121900000001</v>
      </c>
      <c r="S242" s="35">
        <v>1.4539334900000001</v>
      </c>
      <c r="T242" s="35">
        <v>1.4789965899999999</v>
      </c>
      <c r="U242" s="35">
        <v>1.5111631400000001</v>
      </c>
    </row>
    <row r="243" spans="1:21" ht="40" x14ac:dyDescent="0.35">
      <c r="A243" s="98" t="s">
        <v>947</v>
      </c>
      <c r="B243" s="90" t="s">
        <v>19</v>
      </c>
      <c r="C243" s="91"/>
      <c r="D243" s="91" t="s">
        <v>29</v>
      </c>
      <c r="E243" s="25" t="s">
        <v>1111</v>
      </c>
      <c r="F243" s="29" t="s">
        <v>1110</v>
      </c>
      <c r="G243" s="29" t="s">
        <v>821</v>
      </c>
      <c r="H243" s="29" t="s">
        <v>33</v>
      </c>
      <c r="I243" s="29" t="s">
        <v>34</v>
      </c>
      <c r="J243" s="26" t="s">
        <v>259</v>
      </c>
      <c r="K243" s="26" t="s">
        <v>260</v>
      </c>
      <c r="L243" s="26" t="s">
        <v>1390</v>
      </c>
      <c r="M243" s="26"/>
      <c r="N243" s="28">
        <v>36180</v>
      </c>
      <c r="O243" s="28"/>
      <c r="P243" s="29" t="s">
        <v>1528</v>
      </c>
      <c r="Q243" s="29" t="s">
        <v>1528</v>
      </c>
      <c r="R243" s="29" t="s">
        <v>1528</v>
      </c>
      <c r="S243" s="29" t="s">
        <v>1528</v>
      </c>
      <c r="T243" s="29" t="s">
        <v>1528</v>
      </c>
      <c r="U243" s="29" t="s">
        <v>1528</v>
      </c>
    </row>
    <row r="244" spans="1:21" ht="40" x14ac:dyDescent="0.35">
      <c r="A244" s="97" t="s">
        <v>947</v>
      </c>
      <c r="B244" s="90" t="s">
        <v>19</v>
      </c>
      <c r="C244" s="91"/>
      <c r="D244" s="91" t="s">
        <v>29</v>
      </c>
      <c r="E244" s="19" t="s">
        <v>1112</v>
      </c>
      <c r="F244" s="23" t="s">
        <v>1113</v>
      </c>
      <c r="G244" s="23" t="s">
        <v>1114</v>
      </c>
      <c r="H244" s="23" t="s">
        <v>33</v>
      </c>
      <c r="I244" s="23" t="s">
        <v>34</v>
      </c>
      <c r="J244" s="20" t="s">
        <v>259</v>
      </c>
      <c r="K244" s="20" t="s">
        <v>260</v>
      </c>
      <c r="L244" s="20" t="s">
        <v>1390</v>
      </c>
      <c r="M244" s="20"/>
      <c r="N244" s="21">
        <v>36892</v>
      </c>
      <c r="O244" s="21"/>
      <c r="P244" s="23">
        <v>0</v>
      </c>
      <c r="Q244" s="23">
        <v>0</v>
      </c>
      <c r="R244" s="23">
        <v>0</v>
      </c>
      <c r="S244" s="36">
        <v>7.2535039900000005</v>
      </c>
      <c r="T244" s="36">
        <v>14.75729211</v>
      </c>
      <c r="U244" s="36">
        <v>29.74656298</v>
      </c>
    </row>
    <row r="245" spans="1:21" ht="20" x14ac:dyDescent="0.35">
      <c r="A245" s="98" t="s">
        <v>947</v>
      </c>
      <c r="B245" s="90" t="s">
        <v>846</v>
      </c>
      <c r="C245" s="91"/>
      <c r="D245" s="91" t="s">
        <v>21</v>
      </c>
      <c r="E245" s="25" t="s">
        <v>1115</v>
      </c>
      <c r="F245" s="29" t="s">
        <v>1116</v>
      </c>
      <c r="G245" s="29" t="s">
        <v>950</v>
      </c>
      <c r="H245" s="29" t="s">
        <v>125</v>
      </c>
      <c r="I245" s="29" t="s">
        <v>42</v>
      </c>
      <c r="J245" s="26"/>
      <c r="K245" s="26"/>
      <c r="L245" s="26"/>
      <c r="M245" s="26"/>
      <c r="N245" s="28" t="s">
        <v>670</v>
      </c>
      <c r="O245" s="28"/>
      <c r="P245" s="29"/>
      <c r="Q245" s="29"/>
      <c r="R245" s="29"/>
      <c r="S245" s="31"/>
      <c r="T245" s="31"/>
      <c r="U245" s="29"/>
    </row>
    <row r="246" spans="1:21" ht="50" x14ac:dyDescent="0.35">
      <c r="A246" s="97" t="s">
        <v>947</v>
      </c>
      <c r="B246" s="90" t="s">
        <v>846</v>
      </c>
      <c r="C246" s="91"/>
      <c r="D246" s="91" t="s">
        <v>21</v>
      </c>
      <c r="E246" s="19" t="s">
        <v>1117</v>
      </c>
      <c r="F246" s="23" t="s">
        <v>1118</v>
      </c>
      <c r="G246" s="23" t="s">
        <v>950</v>
      </c>
      <c r="H246" s="23" t="s">
        <v>125</v>
      </c>
      <c r="I246" s="23" t="s">
        <v>42</v>
      </c>
      <c r="J246" s="20"/>
      <c r="K246" s="20"/>
      <c r="L246" s="20"/>
      <c r="M246" s="20"/>
      <c r="N246" s="21" t="s">
        <v>670</v>
      </c>
      <c r="O246" s="21"/>
      <c r="P246" s="23"/>
      <c r="Q246" s="23"/>
      <c r="R246" s="23"/>
      <c r="S246" s="32"/>
      <c r="T246" s="32"/>
      <c r="U246" s="23"/>
    </row>
    <row r="247" spans="1:21" ht="40" x14ac:dyDescent="0.35">
      <c r="A247" s="98" t="s">
        <v>947</v>
      </c>
      <c r="B247" s="90" t="s">
        <v>846</v>
      </c>
      <c r="C247" s="91"/>
      <c r="D247" s="91" t="s">
        <v>687</v>
      </c>
      <c r="E247" s="25" t="s">
        <v>1119</v>
      </c>
      <c r="F247" s="29" t="s">
        <v>1120</v>
      </c>
      <c r="G247" s="29" t="s">
        <v>950</v>
      </c>
      <c r="H247" s="29" t="s">
        <v>690</v>
      </c>
      <c r="I247" s="29" t="s">
        <v>1397</v>
      </c>
      <c r="J247" s="26"/>
      <c r="K247" s="26"/>
      <c r="L247" s="26"/>
      <c r="M247" s="26"/>
      <c r="N247" s="28" t="s">
        <v>670</v>
      </c>
      <c r="O247" s="28"/>
      <c r="P247" s="29"/>
      <c r="Q247" s="29"/>
      <c r="R247" s="29"/>
      <c r="S247" s="31"/>
      <c r="T247" s="31"/>
      <c r="U247" s="29"/>
    </row>
    <row r="248" spans="1:21" ht="40" x14ac:dyDescent="0.35">
      <c r="A248" s="97" t="s">
        <v>947</v>
      </c>
      <c r="B248" s="90" t="s">
        <v>846</v>
      </c>
      <c r="C248" s="91"/>
      <c r="D248" s="91" t="s">
        <v>687</v>
      </c>
      <c r="E248" s="19" t="s">
        <v>1121</v>
      </c>
      <c r="F248" s="23" t="s">
        <v>1122</v>
      </c>
      <c r="G248" s="23" t="s">
        <v>950</v>
      </c>
      <c r="H248" s="23" t="s">
        <v>690</v>
      </c>
      <c r="I248" s="23" t="s">
        <v>1397</v>
      </c>
      <c r="J248" s="20"/>
      <c r="K248" s="20"/>
      <c r="L248" s="20"/>
      <c r="M248" s="20"/>
      <c r="N248" s="21" t="s">
        <v>670</v>
      </c>
      <c r="O248" s="21"/>
      <c r="P248" s="23"/>
      <c r="Q248" s="23"/>
      <c r="R248" s="23"/>
      <c r="S248" s="32"/>
      <c r="T248" s="32"/>
      <c r="U248" s="23"/>
    </row>
    <row r="249" spans="1:21" ht="30" x14ac:dyDescent="0.35">
      <c r="A249" s="98" t="s">
        <v>947</v>
      </c>
      <c r="B249" s="90" t="s">
        <v>846</v>
      </c>
      <c r="C249" s="91"/>
      <c r="D249" s="91" t="s">
        <v>687</v>
      </c>
      <c r="E249" s="25" t="s">
        <v>1123</v>
      </c>
      <c r="F249" s="29" t="s">
        <v>1124</v>
      </c>
      <c r="G249" s="29" t="s">
        <v>950</v>
      </c>
      <c r="H249" s="29" t="s">
        <v>690</v>
      </c>
      <c r="I249" s="29" t="s">
        <v>1397</v>
      </c>
      <c r="J249" s="26"/>
      <c r="K249" s="26"/>
      <c r="L249" s="26"/>
      <c r="M249" s="26"/>
      <c r="N249" s="28" t="s">
        <v>670</v>
      </c>
      <c r="O249" s="28"/>
      <c r="P249" s="29"/>
      <c r="Q249" s="29"/>
      <c r="R249" s="29"/>
      <c r="S249" s="31"/>
      <c r="T249" s="31"/>
      <c r="U249" s="29"/>
    </row>
    <row r="250" spans="1:21" ht="40" x14ac:dyDescent="0.35">
      <c r="A250" s="97" t="s">
        <v>947</v>
      </c>
      <c r="B250" s="90" t="s">
        <v>846</v>
      </c>
      <c r="C250" s="91"/>
      <c r="D250" s="91" t="s">
        <v>687</v>
      </c>
      <c r="E250" s="19" t="s">
        <v>1125</v>
      </c>
      <c r="F250" s="23" t="s">
        <v>1126</v>
      </c>
      <c r="G250" s="23" t="s">
        <v>950</v>
      </c>
      <c r="H250" s="23" t="s">
        <v>690</v>
      </c>
      <c r="I250" s="23" t="s">
        <v>1397</v>
      </c>
      <c r="J250" s="20"/>
      <c r="K250" s="20"/>
      <c r="L250" s="20"/>
      <c r="M250" s="20"/>
      <c r="N250" s="21">
        <v>32509</v>
      </c>
      <c r="O250" s="21"/>
      <c r="P250" s="23"/>
      <c r="Q250" s="23"/>
      <c r="R250" s="23"/>
      <c r="S250" s="32"/>
      <c r="T250" s="32"/>
      <c r="U250" s="23"/>
    </row>
    <row r="251" spans="1:21" ht="40" x14ac:dyDescent="0.35">
      <c r="A251" s="98" t="s">
        <v>947</v>
      </c>
      <c r="B251" s="90" t="s">
        <v>846</v>
      </c>
      <c r="C251" s="91"/>
      <c r="D251" s="91" t="s">
        <v>687</v>
      </c>
      <c r="E251" s="25" t="s">
        <v>1127</v>
      </c>
      <c r="F251" s="29" t="s">
        <v>1128</v>
      </c>
      <c r="G251" s="29" t="s">
        <v>950</v>
      </c>
      <c r="H251" s="29" t="s">
        <v>690</v>
      </c>
      <c r="I251" s="29" t="s">
        <v>1397</v>
      </c>
      <c r="J251" s="26"/>
      <c r="K251" s="26"/>
      <c r="L251" s="26"/>
      <c r="M251" s="26"/>
      <c r="N251" s="28">
        <v>42005</v>
      </c>
      <c r="O251" s="28"/>
      <c r="P251" s="29"/>
      <c r="Q251" s="29"/>
      <c r="R251" s="29"/>
      <c r="S251" s="31"/>
      <c r="T251" s="31"/>
      <c r="U251" s="29"/>
    </row>
    <row r="252" spans="1:21" ht="30" x14ac:dyDescent="0.35">
      <c r="A252" s="97" t="s">
        <v>947</v>
      </c>
      <c r="B252" s="90" t="s">
        <v>846</v>
      </c>
      <c r="C252" s="91"/>
      <c r="D252" s="91" t="s">
        <v>687</v>
      </c>
      <c r="E252" s="19" t="s">
        <v>1129</v>
      </c>
      <c r="F252" s="23" t="s">
        <v>1130</v>
      </c>
      <c r="G252" s="23" t="s">
        <v>950</v>
      </c>
      <c r="H252" s="23" t="s">
        <v>690</v>
      </c>
      <c r="I252" s="23" t="s">
        <v>1397</v>
      </c>
      <c r="J252" s="20"/>
      <c r="K252" s="20"/>
      <c r="L252" s="20"/>
      <c r="M252" s="20"/>
      <c r="N252" s="21">
        <v>32509</v>
      </c>
      <c r="O252" s="21"/>
      <c r="P252" s="23"/>
      <c r="Q252" s="23"/>
      <c r="R252" s="23"/>
      <c r="S252" s="32"/>
      <c r="T252" s="32"/>
      <c r="U252" s="23"/>
    </row>
    <row r="253" spans="1:21" ht="40" x14ac:dyDescent="0.35">
      <c r="A253" s="98" t="s">
        <v>947</v>
      </c>
      <c r="B253" s="90" t="s">
        <v>846</v>
      </c>
      <c r="C253" s="91"/>
      <c r="D253" s="91" t="s">
        <v>687</v>
      </c>
      <c r="E253" s="25" t="s">
        <v>1131</v>
      </c>
      <c r="F253" s="29" t="s">
        <v>1132</v>
      </c>
      <c r="G253" s="29" t="s">
        <v>950</v>
      </c>
      <c r="H253" s="29" t="s">
        <v>690</v>
      </c>
      <c r="I253" s="29" t="s">
        <v>1397</v>
      </c>
      <c r="J253" s="26"/>
      <c r="K253" s="26"/>
      <c r="L253" s="26"/>
      <c r="M253" s="26" t="s">
        <v>1549</v>
      </c>
      <c r="N253" s="28">
        <v>32509</v>
      </c>
      <c r="O253" s="28"/>
      <c r="P253" s="29"/>
      <c r="Q253" s="29"/>
      <c r="R253" s="29"/>
      <c r="S253" s="31"/>
      <c r="T253" s="31"/>
      <c r="U253" s="29"/>
    </row>
    <row r="254" spans="1:21" ht="30" x14ac:dyDescent="0.35">
      <c r="A254" s="97" t="s">
        <v>947</v>
      </c>
      <c r="B254" s="90" t="s">
        <v>846</v>
      </c>
      <c r="C254" s="91"/>
      <c r="D254" s="91" t="s">
        <v>687</v>
      </c>
      <c r="E254" s="19" t="s">
        <v>1133</v>
      </c>
      <c r="F254" s="23" t="s">
        <v>1134</v>
      </c>
      <c r="G254" s="23" t="s">
        <v>950</v>
      </c>
      <c r="H254" s="23" t="s">
        <v>690</v>
      </c>
      <c r="I254" s="23" t="s">
        <v>1397</v>
      </c>
      <c r="J254" s="20"/>
      <c r="K254" s="20"/>
      <c r="L254" s="20"/>
      <c r="M254" s="20"/>
      <c r="N254" s="21">
        <v>42005</v>
      </c>
      <c r="O254" s="21"/>
      <c r="P254" s="23"/>
      <c r="Q254" s="23"/>
      <c r="R254" s="23"/>
      <c r="S254" s="32"/>
      <c r="T254" s="32"/>
      <c r="U254" s="23"/>
    </row>
    <row r="255" spans="1:21" ht="30" x14ac:dyDescent="0.35">
      <c r="A255" s="98" t="s">
        <v>947</v>
      </c>
      <c r="B255" s="90" t="s">
        <v>846</v>
      </c>
      <c r="C255" s="91"/>
      <c r="D255" s="91" t="s">
        <v>687</v>
      </c>
      <c r="E255" s="25" t="s">
        <v>1135</v>
      </c>
      <c r="F255" s="29" t="s">
        <v>1136</v>
      </c>
      <c r="G255" s="29" t="s">
        <v>950</v>
      </c>
      <c r="H255" s="29" t="s">
        <v>690</v>
      </c>
      <c r="I255" s="29" t="s">
        <v>1397</v>
      </c>
      <c r="J255" s="26"/>
      <c r="K255" s="26"/>
      <c r="L255" s="26"/>
      <c r="M255" s="26"/>
      <c r="N255" s="28">
        <v>37257</v>
      </c>
      <c r="O255" s="28"/>
      <c r="P255" s="29"/>
      <c r="Q255" s="29"/>
      <c r="R255" s="29"/>
      <c r="S255" s="31"/>
      <c r="T255" s="31"/>
      <c r="U255" s="29"/>
    </row>
    <row r="256" spans="1:21" ht="30" x14ac:dyDescent="0.35">
      <c r="A256" s="97" t="s">
        <v>947</v>
      </c>
      <c r="B256" s="90" t="s">
        <v>846</v>
      </c>
      <c r="C256" s="91"/>
      <c r="D256" s="91" t="s">
        <v>687</v>
      </c>
      <c r="E256" s="19" t="s">
        <v>1137</v>
      </c>
      <c r="F256" s="23" t="s">
        <v>1138</v>
      </c>
      <c r="G256" s="23" t="s">
        <v>950</v>
      </c>
      <c r="H256" s="23" t="s">
        <v>690</v>
      </c>
      <c r="I256" s="23" t="s">
        <v>1397</v>
      </c>
      <c r="J256" s="20"/>
      <c r="K256" s="20"/>
      <c r="L256" s="20"/>
      <c r="M256" s="20" t="s">
        <v>1550</v>
      </c>
      <c r="N256" s="21">
        <v>32509</v>
      </c>
      <c r="O256" s="21"/>
      <c r="P256" s="23"/>
      <c r="Q256" s="23"/>
      <c r="R256" s="23"/>
      <c r="S256" s="32"/>
      <c r="T256" s="32"/>
      <c r="U256" s="23"/>
    </row>
    <row r="257" spans="1:21" ht="30" x14ac:dyDescent="0.35">
      <c r="A257" s="98" t="s">
        <v>947</v>
      </c>
      <c r="B257" s="90" t="s">
        <v>846</v>
      </c>
      <c r="C257" s="91"/>
      <c r="D257" s="91" t="s">
        <v>687</v>
      </c>
      <c r="E257" s="25" t="s">
        <v>1139</v>
      </c>
      <c r="F257" s="29" t="s">
        <v>1140</v>
      </c>
      <c r="G257" s="29" t="s">
        <v>950</v>
      </c>
      <c r="H257" s="29" t="s">
        <v>690</v>
      </c>
      <c r="I257" s="29" t="s">
        <v>1397</v>
      </c>
      <c r="J257" s="26"/>
      <c r="K257" s="26"/>
      <c r="L257" s="26"/>
      <c r="M257" s="26"/>
      <c r="N257" s="28">
        <v>42005</v>
      </c>
      <c r="O257" s="28"/>
      <c r="P257" s="29"/>
      <c r="Q257" s="29"/>
      <c r="R257" s="29"/>
      <c r="S257" s="31"/>
      <c r="T257" s="31"/>
      <c r="U257" s="29"/>
    </row>
    <row r="258" spans="1:21" ht="40" x14ac:dyDescent="0.35">
      <c r="A258" s="97" t="s">
        <v>947</v>
      </c>
      <c r="B258" s="90" t="s">
        <v>846</v>
      </c>
      <c r="C258" s="91"/>
      <c r="D258" s="91" t="s">
        <v>687</v>
      </c>
      <c r="E258" s="19" t="s">
        <v>1141</v>
      </c>
      <c r="F258" s="23" t="s">
        <v>1142</v>
      </c>
      <c r="G258" s="23" t="s">
        <v>950</v>
      </c>
      <c r="H258" s="23" t="s">
        <v>690</v>
      </c>
      <c r="I258" s="23" t="s">
        <v>1397</v>
      </c>
      <c r="J258" s="20"/>
      <c r="K258" s="20"/>
      <c r="L258" s="20"/>
      <c r="M258" s="20" t="s">
        <v>1551</v>
      </c>
      <c r="N258" s="21">
        <v>32509</v>
      </c>
      <c r="O258" s="21"/>
      <c r="P258" s="23"/>
      <c r="Q258" s="23"/>
      <c r="R258" s="23"/>
      <c r="S258" s="32"/>
      <c r="T258" s="32"/>
      <c r="U258" s="23"/>
    </row>
    <row r="259" spans="1:21" ht="30" x14ac:dyDescent="0.35">
      <c r="A259" s="98" t="s">
        <v>947</v>
      </c>
      <c r="B259" s="90" t="s">
        <v>846</v>
      </c>
      <c r="C259" s="91"/>
      <c r="D259" s="91" t="s">
        <v>687</v>
      </c>
      <c r="E259" s="25" t="s">
        <v>1143</v>
      </c>
      <c r="F259" s="29" t="s">
        <v>1144</v>
      </c>
      <c r="G259" s="29" t="s">
        <v>950</v>
      </c>
      <c r="H259" s="29" t="s">
        <v>690</v>
      </c>
      <c r="I259" s="29" t="s">
        <v>1397</v>
      </c>
      <c r="J259" s="26"/>
      <c r="K259" s="26"/>
      <c r="L259" s="26"/>
      <c r="M259" s="26" t="s">
        <v>1552</v>
      </c>
      <c r="N259" s="28">
        <v>32509</v>
      </c>
      <c r="O259" s="28"/>
      <c r="P259" s="29"/>
      <c r="Q259" s="29"/>
      <c r="R259" s="29"/>
      <c r="S259" s="31"/>
      <c r="T259" s="31"/>
      <c r="U259" s="29"/>
    </row>
    <row r="260" spans="1:21" ht="40" x14ac:dyDescent="0.35">
      <c r="A260" s="97" t="s">
        <v>947</v>
      </c>
      <c r="B260" s="90" t="s">
        <v>846</v>
      </c>
      <c r="C260" s="91"/>
      <c r="D260" s="91" t="s">
        <v>687</v>
      </c>
      <c r="E260" s="19" t="s">
        <v>1145</v>
      </c>
      <c r="F260" s="23" t="s">
        <v>1146</v>
      </c>
      <c r="G260" s="23" t="s">
        <v>950</v>
      </c>
      <c r="H260" s="23" t="s">
        <v>690</v>
      </c>
      <c r="I260" s="23" t="s">
        <v>1397</v>
      </c>
      <c r="J260" s="20"/>
      <c r="K260" s="20"/>
      <c r="L260" s="20"/>
      <c r="M260" s="20" t="s">
        <v>1553</v>
      </c>
      <c r="N260" s="21">
        <v>32509</v>
      </c>
      <c r="O260" s="21"/>
      <c r="P260" s="23"/>
      <c r="Q260" s="23"/>
      <c r="R260" s="23"/>
      <c r="S260" s="32"/>
      <c r="T260" s="32"/>
      <c r="U260" s="23"/>
    </row>
    <row r="261" spans="1:21" ht="30" x14ac:dyDescent="0.35">
      <c r="A261" s="98" t="s">
        <v>947</v>
      </c>
      <c r="B261" s="90" t="s">
        <v>846</v>
      </c>
      <c r="C261" s="91"/>
      <c r="D261" s="91" t="s">
        <v>687</v>
      </c>
      <c r="E261" s="25" t="s">
        <v>1147</v>
      </c>
      <c r="F261" s="29" t="s">
        <v>1148</v>
      </c>
      <c r="G261" s="29" t="s">
        <v>950</v>
      </c>
      <c r="H261" s="29" t="s">
        <v>690</v>
      </c>
      <c r="I261" s="29" t="s">
        <v>1397</v>
      </c>
      <c r="J261" s="26"/>
      <c r="K261" s="26"/>
      <c r="L261" s="26"/>
      <c r="M261" s="26"/>
      <c r="N261" s="28">
        <v>32509</v>
      </c>
      <c r="O261" s="28"/>
      <c r="P261" s="29"/>
      <c r="Q261" s="29"/>
      <c r="R261" s="29"/>
      <c r="S261" s="31"/>
      <c r="T261" s="31"/>
      <c r="U261" s="29"/>
    </row>
    <row r="262" spans="1:21" ht="30" x14ac:dyDescent="0.35">
      <c r="A262" s="97" t="s">
        <v>947</v>
      </c>
      <c r="B262" s="90" t="s">
        <v>846</v>
      </c>
      <c r="C262" s="91"/>
      <c r="D262" s="91" t="s">
        <v>687</v>
      </c>
      <c r="E262" s="19" t="s">
        <v>1149</v>
      </c>
      <c r="F262" s="23" t="s">
        <v>1150</v>
      </c>
      <c r="G262" s="23" t="s">
        <v>950</v>
      </c>
      <c r="H262" s="23" t="s">
        <v>690</v>
      </c>
      <c r="I262" s="23" t="s">
        <v>1397</v>
      </c>
      <c r="J262" s="20"/>
      <c r="K262" s="20"/>
      <c r="L262" s="20"/>
      <c r="M262" s="20"/>
      <c r="N262" s="21">
        <v>32509</v>
      </c>
      <c r="O262" s="21"/>
      <c r="P262" s="23"/>
      <c r="Q262" s="23"/>
      <c r="R262" s="23"/>
      <c r="S262" s="32"/>
      <c r="T262" s="32"/>
      <c r="U262" s="23"/>
    </row>
    <row r="263" spans="1:21" ht="30" x14ac:dyDescent="0.35">
      <c r="A263" s="98" t="s">
        <v>947</v>
      </c>
      <c r="B263" s="90" t="s">
        <v>846</v>
      </c>
      <c r="C263" s="91"/>
      <c r="D263" s="91" t="s">
        <v>687</v>
      </c>
      <c r="E263" s="25" t="s">
        <v>1151</v>
      </c>
      <c r="F263" s="29" t="s">
        <v>1152</v>
      </c>
      <c r="G263" s="29" t="s">
        <v>950</v>
      </c>
      <c r="H263" s="29" t="s">
        <v>690</v>
      </c>
      <c r="I263" s="29" t="s">
        <v>1397</v>
      </c>
      <c r="J263" s="26"/>
      <c r="K263" s="26"/>
      <c r="L263" s="26"/>
      <c r="M263" s="26"/>
      <c r="N263" s="28">
        <v>32509</v>
      </c>
      <c r="O263" s="28"/>
      <c r="P263" s="29"/>
      <c r="Q263" s="29"/>
      <c r="R263" s="29"/>
      <c r="S263" s="31"/>
      <c r="T263" s="31"/>
      <c r="U263" s="29"/>
    </row>
    <row r="264" spans="1:21" ht="30" x14ac:dyDescent="0.35">
      <c r="A264" s="97" t="s">
        <v>947</v>
      </c>
      <c r="B264" s="90" t="s">
        <v>846</v>
      </c>
      <c r="C264" s="91"/>
      <c r="D264" s="91" t="s">
        <v>687</v>
      </c>
      <c r="E264" s="19" t="s">
        <v>1153</v>
      </c>
      <c r="F264" s="23" t="s">
        <v>1154</v>
      </c>
      <c r="G264" s="23" t="s">
        <v>950</v>
      </c>
      <c r="H264" s="23" t="s">
        <v>690</v>
      </c>
      <c r="I264" s="23" t="s">
        <v>1397</v>
      </c>
      <c r="J264" s="20"/>
      <c r="K264" s="20"/>
      <c r="L264" s="20"/>
      <c r="M264" s="20"/>
      <c r="N264" s="21">
        <v>32509</v>
      </c>
      <c r="O264" s="21"/>
      <c r="P264" s="23"/>
      <c r="Q264" s="23"/>
      <c r="R264" s="23"/>
      <c r="S264" s="32"/>
      <c r="T264" s="32"/>
      <c r="U264" s="23"/>
    </row>
    <row r="265" spans="1:21" ht="30" x14ac:dyDescent="0.35">
      <c r="A265" s="98" t="s">
        <v>947</v>
      </c>
      <c r="B265" s="90" t="s">
        <v>846</v>
      </c>
      <c r="C265" s="91"/>
      <c r="D265" s="91" t="s">
        <v>687</v>
      </c>
      <c r="E265" s="25" t="s">
        <v>1155</v>
      </c>
      <c r="F265" s="29" t="s">
        <v>1156</v>
      </c>
      <c r="G265" s="29" t="s">
        <v>950</v>
      </c>
      <c r="H265" s="29" t="s">
        <v>690</v>
      </c>
      <c r="I265" s="29" t="s">
        <v>1397</v>
      </c>
      <c r="J265" s="26"/>
      <c r="K265" s="26"/>
      <c r="L265" s="26"/>
      <c r="M265" s="26"/>
      <c r="N265" s="28">
        <v>32509</v>
      </c>
      <c r="O265" s="28"/>
      <c r="P265" s="29"/>
      <c r="Q265" s="29"/>
      <c r="R265" s="29"/>
      <c r="S265" s="31"/>
      <c r="T265" s="31"/>
      <c r="U265" s="29"/>
    </row>
    <row r="266" spans="1:21" ht="30" x14ac:dyDescent="0.35">
      <c r="A266" s="97" t="s">
        <v>947</v>
      </c>
      <c r="B266" s="90" t="s">
        <v>846</v>
      </c>
      <c r="C266" s="91"/>
      <c r="D266" s="91" t="s">
        <v>29</v>
      </c>
      <c r="E266" s="19" t="s">
        <v>1157</v>
      </c>
      <c r="F266" s="23" t="s">
        <v>1158</v>
      </c>
      <c r="G266" s="23" t="s">
        <v>950</v>
      </c>
      <c r="H266" s="23" t="s">
        <v>33</v>
      </c>
      <c r="I266" s="23" t="s">
        <v>34</v>
      </c>
      <c r="J266" s="20"/>
      <c r="K266" s="20"/>
      <c r="L266" s="20"/>
      <c r="M266" s="20" t="s">
        <v>1554</v>
      </c>
      <c r="N266" s="21">
        <v>32509</v>
      </c>
      <c r="O266" s="21"/>
      <c r="P266" s="23"/>
      <c r="Q266" s="23"/>
      <c r="R266" s="23"/>
      <c r="S266" s="32"/>
      <c r="T266" s="32"/>
      <c r="U266" s="23"/>
    </row>
    <row r="267" spans="1:21" ht="40" x14ac:dyDescent="0.35">
      <c r="A267" s="98" t="s">
        <v>947</v>
      </c>
      <c r="B267" s="90" t="s">
        <v>846</v>
      </c>
      <c r="C267" s="91"/>
      <c r="D267" s="91" t="s">
        <v>29</v>
      </c>
      <c r="E267" s="25" t="s">
        <v>1159</v>
      </c>
      <c r="F267" s="29" t="s">
        <v>1160</v>
      </c>
      <c r="G267" s="29" t="s">
        <v>950</v>
      </c>
      <c r="H267" s="29" t="s">
        <v>33</v>
      </c>
      <c r="I267" s="29" t="s">
        <v>34</v>
      </c>
      <c r="J267" s="26"/>
      <c r="K267" s="26"/>
      <c r="L267" s="26"/>
      <c r="M267" s="26" t="s">
        <v>1554</v>
      </c>
      <c r="N267" s="28">
        <v>32509</v>
      </c>
      <c r="O267" s="28"/>
      <c r="P267" s="29"/>
      <c r="Q267" s="29"/>
      <c r="R267" s="29"/>
      <c r="S267" s="31"/>
      <c r="T267" s="31"/>
      <c r="U267" s="29"/>
    </row>
    <row r="268" spans="1:21" ht="30" x14ac:dyDescent="0.35">
      <c r="A268" s="97" t="s">
        <v>947</v>
      </c>
      <c r="B268" s="90" t="s">
        <v>846</v>
      </c>
      <c r="C268" s="91"/>
      <c r="D268" s="91" t="s">
        <v>29</v>
      </c>
      <c r="E268" s="19" t="s">
        <v>1161</v>
      </c>
      <c r="F268" s="23" t="s">
        <v>1162</v>
      </c>
      <c r="G268" s="23" t="s">
        <v>950</v>
      </c>
      <c r="H268" s="23" t="s">
        <v>33</v>
      </c>
      <c r="I268" s="23" t="s">
        <v>34</v>
      </c>
      <c r="J268" s="20"/>
      <c r="K268" s="20"/>
      <c r="L268" s="20"/>
      <c r="M268" s="20" t="s">
        <v>1555</v>
      </c>
      <c r="N268" s="21">
        <v>35452</v>
      </c>
      <c r="O268" s="21"/>
      <c r="P268" s="23"/>
      <c r="Q268" s="23"/>
      <c r="R268" s="23"/>
      <c r="S268" s="32"/>
      <c r="T268" s="32"/>
      <c r="U268" s="23"/>
    </row>
    <row r="269" spans="1:21" ht="30" x14ac:dyDescent="0.35">
      <c r="A269" s="98" t="s">
        <v>947</v>
      </c>
      <c r="B269" s="90" t="s">
        <v>846</v>
      </c>
      <c r="C269" s="91"/>
      <c r="D269" s="91" t="s">
        <v>315</v>
      </c>
      <c r="E269" s="25" t="s">
        <v>1163</v>
      </c>
      <c r="F269" s="29" t="s">
        <v>1164</v>
      </c>
      <c r="G269" s="29" t="s">
        <v>950</v>
      </c>
      <c r="H269" s="29" t="s">
        <v>329</v>
      </c>
      <c r="I269" s="29" t="s">
        <v>318</v>
      </c>
      <c r="J269" s="26"/>
      <c r="K269" s="26"/>
      <c r="L269" s="26"/>
      <c r="M269" s="26" t="s">
        <v>1556</v>
      </c>
      <c r="N269" s="28" t="s">
        <v>236</v>
      </c>
      <c r="O269" s="28"/>
      <c r="P269" s="29"/>
      <c r="Q269" s="29"/>
      <c r="R269" s="29"/>
      <c r="S269" s="31"/>
      <c r="T269" s="31"/>
      <c r="U269" s="29"/>
    </row>
    <row r="270" spans="1:21" ht="20" x14ac:dyDescent="0.35">
      <c r="A270" s="97" t="s">
        <v>947</v>
      </c>
      <c r="B270" s="90" t="s">
        <v>846</v>
      </c>
      <c r="C270" s="91"/>
      <c r="D270" s="91" t="s">
        <v>315</v>
      </c>
      <c r="E270" s="19" t="s">
        <v>1165</v>
      </c>
      <c r="F270" s="23" t="s">
        <v>1166</v>
      </c>
      <c r="G270" s="23" t="s">
        <v>950</v>
      </c>
      <c r="H270" s="23" t="s">
        <v>329</v>
      </c>
      <c r="I270" s="23" t="s">
        <v>318</v>
      </c>
      <c r="J270" s="20"/>
      <c r="K270" s="20"/>
      <c r="L270" s="20"/>
      <c r="M270" s="20" t="s">
        <v>1557</v>
      </c>
      <c r="N270" s="21" t="s">
        <v>236</v>
      </c>
      <c r="O270" s="21"/>
      <c r="P270" s="35">
        <v>386.5</v>
      </c>
      <c r="Q270" s="35">
        <v>388.9</v>
      </c>
      <c r="R270" s="35">
        <v>558.81833553000001</v>
      </c>
      <c r="S270" s="36">
        <v>954.44637698999986</v>
      </c>
      <c r="T270" s="36">
        <v>980.81920215000002</v>
      </c>
      <c r="U270" s="35">
        <v>1001.34072824</v>
      </c>
    </row>
    <row r="271" spans="1:21" ht="30" x14ac:dyDescent="0.35">
      <c r="A271" s="98" t="s">
        <v>947</v>
      </c>
      <c r="B271" s="90" t="s">
        <v>846</v>
      </c>
      <c r="C271" s="91"/>
      <c r="D271" s="91" t="s">
        <v>315</v>
      </c>
      <c r="E271" s="25" t="s">
        <v>1167</v>
      </c>
      <c r="F271" s="29" t="s">
        <v>1168</v>
      </c>
      <c r="G271" s="29" t="s">
        <v>950</v>
      </c>
      <c r="H271" s="29" t="s">
        <v>329</v>
      </c>
      <c r="I271" s="29" t="s">
        <v>318</v>
      </c>
      <c r="J271" s="26"/>
      <c r="K271" s="26"/>
      <c r="L271" s="26"/>
      <c r="M271" s="26" t="s">
        <v>1557</v>
      </c>
      <c r="N271" s="28" t="s">
        <v>236</v>
      </c>
      <c r="O271" s="28"/>
      <c r="P271" s="33">
        <v>1.1000000000000001</v>
      </c>
      <c r="Q271" s="33">
        <v>0.9</v>
      </c>
      <c r="R271" s="33">
        <v>1.51824651</v>
      </c>
      <c r="S271" s="34">
        <v>2.2866620000000006</v>
      </c>
      <c r="T271" s="34">
        <v>2.4805221199999998</v>
      </c>
      <c r="U271" s="33">
        <v>2.64593474</v>
      </c>
    </row>
    <row r="272" spans="1:21" ht="20" x14ac:dyDescent="0.35">
      <c r="A272" s="97" t="s">
        <v>947</v>
      </c>
      <c r="B272" s="90" t="s">
        <v>846</v>
      </c>
      <c r="C272" s="91"/>
      <c r="D272" s="91" t="s">
        <v>315</v>
      </c>
      <c r="E272" s="19" t="s">
        <v>1169</v>
      </c>
      <c r="F272" s="23" t="s">
        <v>1170</v>
      </c>
      <c r="G272" s="23" t="s">
        <v>950</v>
      </c>
      <c r="H272" s="23" t="s">
        <v>329</v>
      </c>
      <c r="I272" s="23" t="s">
        <v>318</v>
      </c>
      <c r="J272" s="20"/>
      <c r="K272" s="20"/>
      <c r="L272" s="20"/>
      <c r="M272" s="20" t="s">
        <v>1557</v>
      </c>
      <c r="N272" s="21" t="s">
        <v>236</v>
      </c>
      <c r="O272" s="21"/>
      <c r="P272" s="35"/>
      <c r="Q272" s="35"/>
      <c r="R272" s="35"/>
      <c r="S272" s="36"/>
      <c r="T272" s="36"/>
      <c r="U272" s="35"/>
    </row>
    <row r="273" spans="1:21" ht="20" x14ac:dyDescent="0.35">
      <c r="A273" s="98" t="s">
        <v>947</v>
      </c>
      <c r="B273" s="90" t="s">
        <v>846</v>
      </c>
      <c r="C273" s="91"/>
      <c r="D273" s="91" t="s">
        <v>315</v>
      </c>
      <c r="E273" s="25" t="s">
        <v>1171</v>
      </c>
      <c r="F273" s="29" t="s">
        <v>1172</v>
      </c>
      <c r="G273" s="29" t="s">
        <v>950</v>
      </c>
      <c r="H273" s="29" t="s">
        <v>329</v>
      </c>
      <c r="I273" s="29" t="s">
        <v>318</v>
      </c>
      <c r="J273" s="26"/>
      <c r="K273" s="26"/>
      <c r="L273" s="26"/>
      <c r="M273" s="26" t="s">
        <v>1557</v>
      </c>
      <c r="N273" s="28" t="s">
        <v>236</v>
      </c>
      <c r="O273" s="28"/>
      <c r="P273" s="33"/>
      <c r="Q273" s="33"/>
      <c r="R273" s="33"/>
      <c r="S273" s="34"/>
      <c r="T273" s="34"/>
      <c r="U273" s="33"/>
    </row>
    <row r="274" spans="1:21" ht="30" x14ac:dyDescent="0.35">
      <c r="A274" s="97" t="s">
        <v>947</v>
      </c>
      <c r="B274" s="90" t="s">
        <v>846</v>
      </c>
      <c r="C274" s="91"/>
      <c r="D274" s="91" t="s">
        <v>315</v>
      </c>
      <c r="E274" s="19" t="s">
        <v>1173</v>
      </c>
      <c r="F274" s="23" t="s">
        <v>1174</v>
      </c>
      <c r="G274" s="23" t="s">
        <v>950</v>
      </c>
      <c r="H274" s="23" t="s">
        <v>329</v>
      </c>
      <c r="I274" s="23" t="s">
        <v>318</v>
      </c>
      <c r="J274" s="20"/>
      <c r="K274" s="20"/>
      <c r="L274" s="20"/>
      <c r="M274" s="20"/>
      <c r="N274" s="21" t="s">
        <v>236</v>
      </c>
      <c r="O274" s="21"/>
      <c r="P274" s="35"/>
      <c r="Q274" s="35"/>
      <c r="R274" s="35">
        <v>1344.6783213899998</v>
      </c>
      <c r="S274" s="36">
        <v>1325.2158370300001</v>
      </c>
      <c r="T274" s="36">
        <v>1383.6373659400001</v>
      </c>
      <c r="U274" s="35">
        <v>1435.3912608099999</v>
      </c>
    </row>
    <row r="275" spans="1:21" ht="30" x14ac:dyDescent="0.35">
      <c r="A275" s="98" t="s">
        <v>947</v>
      </c>
      <c r="B275" s="90" t="s">
        <v>846</v>
      </c>
      <c r="C275" s="91"/>
      <c r="D275" s="91" t="s">
        <v>315</v>
      </c>
      <c r="E275" s="25" t="s">
        <v>1175</v>
      </c>
      <c r="F275" s="29" t="s">
        <v>1176</v>
      </c>
      <c r="G275" s="29" t="s">
        <v>950</v>
      </c>
      <c r="H275" s="29" t="s">
        <v>329</v>
      </c>
      <c r="I275" s="29" t="s">
        <v>318</v>
      </c>
      <c r="J275" s="26"/>
      <c r="K275" s="26"/>
      <c r="L275" s="26"/>
      <c r="M275" s="26" t="s">
        <v>1558</v>
      </c>
      <c r="N275" s="28" t="s">
        <v>236</v>
      </c>
      <c r="O275" s="28"/>
      <c r="P275" s="33">
        <v>220.83182797000001</v>
      </c>
      <c r="Q275" s="33">
        <v>229.30697228999998</v>
      </c>
      <c r="R275" s="33">
        <v>419.12570251</v>
      </c>
      <c r="S275" s="34">
        <v>421.84670783999997</v>
      </c>
      <c r="T275" s="34">
        <v>451.67924539000001</v>
      </c>
      <c r="U275" s="33">
        <v>466.26749668999997</v>
      </c>
    </row>
    <row r="276" spans="1:21" ht="20" x14ac:dyDescent="0.35">
      <c r="A276" s="97" t="s">
        <v>947</v>
      </c>
      <c r="B276" s="90" t="s">
        <v>846</v>
      </c>
      <c r="C276" s="91"/>
      <c r="D276" s="91" t="s">
        <v>315</v>
      </c>
      <c r="E276" s="19" t="s">
        <v>1177</v>
      </c>
      <c r="F276" s="23" t="s">
        <v>1178</v>
      </c>
      <c r="G276" s="23" t="s">
        <v>950</v>
      </c>
      <c r="H276" s="23" t="s">
        <v>329</v>
      </c>
      <c r="I276" s="23" t="s">
        <v>318</v>
      </c>
      <c r="J276" s="20"/>
      <c r="K276" s="20"/>
      <c r="L276" s="20"/>
      <c r="M276" s="20" t="s">
        <v>1558</v>
      </c>
      <c r="N276" s="21" t="s">
        <v>236</v>
      </c>
      <c r="O276" s="21"/>
      <c r="P276" s="35">
        <v>17.102327639999999</v>
      </c>
      <c r="Q276" s="35">
        <v>17.639179030000001</v>
      </c>
      <c r="R276" s="35"/>
      <c r="S276" s="36"/>
      <c r="T276" s="36"/>
      <c r="U276" s="35"/>
    </row>
    <row r="277" spans="1:21" ht="30" x14ac:dyDescent="0.35">
      <c r="A277" s="98" t="s">
        <v>947</v>
      </c>
      <c r="B277" s="90" t="s">
        <v>846</v>
      </c>
      <c r="C277" s="91"/>
      <c r="D277" s="91" t="s">
        <v>315</v>
      </c>
      <c r="E277" s="25" t="s">
        <v>1179</v>
      </c>
      <c r="F277" s="29" t="s">
        <v>1180</v>
      </c>
      <c r="G277" s="29" t="s">
        <v>950</v>
      </c>
      <c r="H277" s="29" t="s">
        <v>329</v>
      </c>
      <c r="I277" s="29" t="s">
        <v>318</v>
      </c>
      <c r="J277" s="26"/>
      <c r="K277" s="26"/>
      <c r="L277" s="26"/>
      <c r="M277" s="26" t="s">
        <v>1559</v>
      </c>
      <c r="N277" s="28" t="s">
        <v>236</v>
      </c>
      <c r="O277" s="28"/>
      <c r="P277" s="33">
        <v>287.14231049000006</v>
      </c>
      <c r="Q277" s="33">
        <v>287.70801634000003</v>
      </c>
      <c r="R277" s="33">
        <v>265.23425245999999</v>
      </c>
      <c r="S277" s="34">
        <v>258.38514430999999</v>
      </c>
      <c r="T277" s="34">
        <v>276.25783703000002</v>
      </c>
      <c r="U277" s="33">
        <v>293.75848604999999</v>
      </c>
    </row>
    <row r="278" spans="1:21" ht="30" x14ac:dyDescent="0.35">
      <c r="A278" s="97" t="s">
        <v>947</v>
      </c>
      <c r="B278" s="90" t="s">
        <v>846</v>
      </c>
      <c r="C278" s="91"/>
      <c r="D278" s="91" t="s">
        <v>315</v>
      </c>
      <c r="E278" s="19" t="s">
        <v>1181</v>
      </c>
      <c r="F278" s="23" t="s">
        <v>1182</v>
      </c>
      <c r="G278" s="23" t="s">
        <v>950</v>
      </c>
      <c r="H278" s="23" t="s">
        <v>329</v>
      </c>
      <c r="I278" s="23" t="s">
        <v>318</v>
      </c>
      <c r="J278" s="20"/>
      <c r="K278" s="20"/>
      <c r="L278" s="20"/>
      <c r="M278" s="20" t="s">
        <v>1560</v>
      </c>
      <c r="N278" s="21" t="s">
        <v>236</v>
      </c>
      <c r="O278" s="21"/>
      <c r="P278" s="35">
        <v>183.19084923</v>
      </c>
      <c r="Q278" s="35">
        <v>188.14134580000001</v>
      </c>
      <c r="R278" s="35">
        <v>171.46589326</v>
      </c>
      <c r="S278" s="36">
        <v>169.02320321000002</v>
      </c>
      <c r="T278" s="36">
        <v>174.69104730000001</v>
      </c>
      <c r="U278" s="35">
        <v>179.46522582</v>
      </c>
    </row>
    <row r="279" spans="1:21" ht="50" x14ac:dyDescent="0.35">
      <c r="A279" s="98" t="s">
        <v>947</v>
      </c>
      <c r="B279" s="90" t="s">
        <v>846</v>
      </c>
      <c r="C279" s="91"/>
      <c r="D279" s="91" t="s">
        <v>315</v>
      </c>
      <c r="E279" s="25" t="s">
        <v>1183</v>
      </c>
      <c r="F279" s="29" t="s">
        <v>1184</v>
      </c>
      <c r="G279" s="29" t="s">
        <v>950</v>
      </c>
      <c r="H279" s="29" t="s">
        <v>329</v>
      </c>
      <c r="I279" s="29" t="s">
        <v>318</v>
      </c>
      <c r="J279" s="26"/>
      <c r="K279" s="26"/>
      <c r="L279" s="26"/>
      <c r="M279" s="26" t="s">
        <v>1560</v>
      </c>
      <c r="N279" s="28" t="s">
        <v>236</v>
      </c>
      <c r="O279" s="28"/>
      <c r="P279" s="33"/>
      <c r="Q279" s="33"/>
      <c r="R279" s="33"/>
      <c r="S279" s="34"/>
      <c r="T279" s="34"/>
      <c r="U279" s="33"/>
    </row>
    <row r="280" spans="1:21" ht="40" x14ac:dyDescent="0.35">
      <c r="A280" s="97" t="s">
        <v>947</v>
      </c>
      <c r="B280" s="90" t="s">
        <v>846</v>
      </c>
      <c r="C280" s="91"/>
      <c r="D280" s="91" t="s">
        <v>315</v>
      </c>
      <c r="E280" s="19" t="s">
        <v>1185</v>
      </c>
      <c r="F280" s="23" t="s">
        <v>1186</v>
      </c>
      <c r="G280" s="23" t="s">
        <v>950</v>
      </c>
      <c r="H280" s="23" t="s">
        <v>329</v>
      </c>
      <c r="I280" s="23" t="s">
        <v>318</v>
      </c>
      <c r="J280" s="20"/>
      <c r="K280" s="20"/>
      <c r="L280" s="20"/>
      <c r="M280" s="20" t="s">
        <v>1560</v>
      </c>
      <c r="N280" s="21" t="s">
        <v>236</v>
      </c>
      <c r="O280" s="21"/>
      <c r="P280" s="35"/>
      <c r="Q280" s="35"/>
      <c r="R280" s="35"/>
      <c r="S280" s="36"/>
      <c r="T280" s="36"/>
      <c r="U280" s="35"/>
    </row>
    <row r="281" spans="1:21" ht="30" x14ac:dyDescent="0.35">
      <c r="A281" s="98" t="s">
        <v>947</v>
      </c>
      <c r="B281" s="90" t="s">
        <v>846</v>
      </c>
      <c r="C281" s="91"/>
      <c r="D281" s="91" t="s">
        <v>315</v>
      </c>
      <c r="E281" s="25" t="s">
        <v>1187</v>
      </c>
      <c r="F281" s="29" t="s">
        <v>1188</v>
      </c>
      <c r="G281" s="29" t="s">
        <v>950</v>
      </c>
      <c r="H281" s="29" t="s">
        <v>329</v>
      </c>
      <c r="I281" s="29" t="s">
        <v>318</v>
      </c>
      <c r="J281" s="26"/>
      <c r="K281" s="26"/>
      <c r="L281" s="26"/>
      <c r="M281" s="26"/>
      <c r="N281" s="28">
        <v>36161</v>
      </c>
      <c r="O281" s="28"/>
      <c r="P281" s="33"/>
      <c r="Q281" s="33"/>
      <c r="R281" s="33"/>
      <c r="S281" s="34"/>
      <c r="T281" s="34"/>
      <c r="U281" s="33"/>
    </row>
    <row r="282" spans="1:21" ht="20" x14ac:dyDescent="0.35">
      <c r="A282" s="97" t="s">
        <v>947</v>
      </c>
      <c r="B282" s="90" t="s">
        <v>846</v>
      </c>
      <c r="C282" s="91"/>
      <c r="D282" s="91" t="s">
        <v>315</v>
      </c>
      <c r="E282" s="19" t="s">
        <v>1189</v>
      </c>
      <c r="F282" s="23" t="s">
        <v>1190</v>
      </c>
      <c r="G282" s="23" t="s">
        <v>950</v>
      </c>
      <c r="H282" s="23" t="s">
        <v>329</v>
      </c>
      <c r="I282" s="23" t="s">
        <v>318</v>
      </c>
      <c r="J282" s="20"/>
      <c r="K282" s="20"/>
      <c r="L282" s="20"/>
      <c r="M282" s="20"/>
      <c r="N282" s="21">
        <v>36161</v>
      </c>
      <c r="O282" s="21"/>
      <c r="P282" s="35"/>
      <c r="Q282" s="35"/>
      <c r="R282" s="35"/>
      <c r="S282" s="36"/>
      <c r="T282" s="36"/>
      <c r="U282" s="35"/>
    </row>
    <row r="283" spans="1:21" ht="30" x14ac:dyDescent="0.35">
      <c r="A283" s="98" t="s">
        <v>947</v>
      </c>
      <c r="B283" s="90" t="s">
        <v>846</v>
      </c>
      <c r="C283" s="91"/>
      <c r="D283" s="91" t="s">
        <v>21</v>
      </c>
      <c r="E283" s="25" t="s">
        <v>1191</v>
      </c>
      <c r="F283" s="29" t="s">
        <v>1192</v>
      </c>
      <c r="G283" s="29" t="s">
        <v>950</v>
      </c>
      <c r="H283" s="29" t="s">
        <v>125</v>
      </c>
      <c r="I283" s="29" t="s">
        <v>42</v>
      </c>
      <c r="J283" s="26"/>
      <c r="K283" s="26"/>
      <c r="L283" s="26"/>
      <c r="M283" s="26"/>
      <c r="N283" s="28">
        <v>42005</v>
      </c>
      <c r="O283" s="28"/>
      <c r="P283" s="33"/>
      <c r="Q283" s="33"/>
      <c r="R283" s="33"/>
      <c r="S283" s="34"/>
      <c r="T283" s="34"/>
      <c r="U283" s="33"/>
    </row>
    <row r="284" spans="1:21" ht="20" x14ac:dyDescent="0.35">
      <c r="A284" s="97" t="s">
        <v>947</v>
      </c>
      <c r="B284" s="90" t="s">
        <v>846</v>
      </c>
      <c r="C284" s="91"/>
      <c r="D284" s="91" t="s">
        <v>315</v>
      </c>
      <c r="E284" s="19" t="s">
        <v>1193</v>
      </c>
      <c r="F284" s="23" t="s">
        <v>1194</v>
      </c>
      <c r="G284" s="23" t="s">
        <v>950</v>
      </c>
      <c r="H284" s="23" t="s">
        <v>329</v>
      </c>
      <c r="I284" s="23" t="s">
        <v>318</v>
      </c>
      <c r="J284" s="20"/>
      <c r="K284" s="20"/>
      <c r="L284" s="20"/>
      <c r="M284" s="20" t="s">
        <v>1561</v>
      </c>
      <c r="N284" s="21" t="s">
        <v>1195</v>
      </c>
      <c r="O284" s="21"/>
      <c r="P284" s="35">
        <v>30.267992549999999</v>
      </c>
      <c r="Q284" s="35">
        <v>31.415980449999999</v>
      </c>
      <c r="R284" s="51">
        <v>36.598517540000003</v>
      </c>
      <c r="S284" s="52">
        <v>38.583703790000001</v>
      </c>
      <c r="T284" s="52">
        <v>40.61510097</v>
      </c>
      <c r="U284" s="51">
        <v>42.420513440000001</v>
      </c>
    </row>
    <row r="285" spans="1:21" ht="20" x14ac:dyDescent="0.35">
      <c r="A285" s="98" t="s">
        <v>947</v>
      </c>
      <c r="B285" s="90" t="s">
        <v>846</v>
      </c>
      <c r="C285" s="91"/>
      <c r="D285" s="91" t="s">
        <v>315</v>
      </c>
      <c r="E285" s="25" t="s">
        <v>1196</v>
      </c>
      <c r="F285" s="29" t="s">
        <v>1197</v>
      </c>
      <c r="G285" s="29" t="s">
        <v>950</v>
      </c>
      <c r="H285" s="29" t="s">
        <v>329</v>
      </c>
      <c r="I285" s="29" t="s">
        <v>318</v>
      </c>
      <c r="J285" s="26"/>
      <c r="K285" s="26"/>
      <c r="L285" s="26"/>
      <c r="M285" s="26"/>
      <c r="N285" s="28">
        <v>40544</v>
      </c>
      <c r="O285" s="28"/>
      <c r="P285" s="33">
        <v>24.379397690000001</v>
      </c>
      <c r="Q285" s="33">
        <v>27.233021120000004</v>
      </c>
      <c r="R285" s="53">
        <v>35.508941039999996</v>
      </c>
      <c r="S285" s="54">
        <v>39.00103146</v>
      </c>
      <c r="T285" s="54">
        <v>42.187009269999997</v>
      </c>
      <c r="U285" s="53">
        <v>45.234864049999999</v>
      </c>
    </row>
    <row r="286" spans="1:21" ht="60" x14ac:dyDescent="0.35">
      <c r="A286" s="97" t="s">
        <v>947</v>
      </c>
      <c r="B286" s="90" t="s">
        <v>846</v>
      </c>
      <c r="C286" s="91"/>
      <c r="D286" s="91" t="s">
        <v>687</v>
      </c>
      <c r="E286" s="19" t="s">
        <v>1198</v>
      </c>
      <c r="F286" s="23" t="s">
        <v>1199</v>
      </c>
      <c r="G286" s="23" t="s">
        <v>677</v>
      </c>
      <c r="H286" s="23" t="s">
        <v>690</v>
      </c>
      <c r="I286" s="23" t="s">
        <v>1397</v>
      </c>
      <c r="J286" s="20"/>
      <c r="K286" s="20"/>
      <c r="L286" s="20"/>
      <c r="M286" s="20"/>
      <c r="N286" s="21">
        <v>32509</v>
      </c>
      <c r="O286" s="21"/>
      <c r="P286" s="35"/>
      <c r="Q286" s="35"/>
      <c r="R286" s="35"/>
      <c r="S286" s="36"/>
      <c r="T286" s="36"/>
      <c r="U286" s="35"/>
    </row>
    <row r="287" spans="1:21" ht="30" x14ac:dyDescent="0.35">
      <c r="A287" s="98" t="s">
        <v>947</v>
      </c>
      <c r="B287" s="90" t="s">
        <v>846</v>
      </c>
      <c r="C287" s="91"/>
      <c r="D287" s="91" t="s">
        <v>29</v>
      </c>
      <c r="E287" s="25" t="s">
        <v>1200</v>
      </c>
      <c r="F287" s="29" t="s">
        <v>1201</v>
      </c>
      <c r="G287" s="29" t="s">
        <v>76</v>
      </c>
      <c r="H287" s="29" t="s">
        <v>33</v>
      </c>
      <c r="I287" s="29" t="s">
        <v>34</v>
      </c>
      <c r="J287" s="26"/>
      <c r="K287" s="26"/>
      <c r="L287" s="26"/>
      <c r="M287" s="26"/>
      <c r="N287" s="28">
        <v>42186</v>
      </c>
      <c r="O287" s="28"/>
      <c r="P287" s="33"/>
      <c r="Q287" s="33"/>
      <c r="R287" s="33"/>
      <c r="S287" s="34"/>
      <c r="T287" s="34"/>
      <c r="U287" s="33"/>
    </row>
    <row r="288" spans="1:21" ht="40" x14ac:dyDescent="0.35">
      <c r="A288" s="97" t="s">
        <v>947</v>
      </c>
      <c r="B288" s="90" t="s">
        <v>846</v>
      </c>
      <c r="C288" s="91"/>
      <c r="D288" s="91" t="s">
        <v>21</v>
      </c>
      <c r="E288" s="19" t="s">
        <v>1202</v>
      </c>
      <c r="F288" s="23" t="s">
        <v>1203</v>
      </c>
      <c r="G288" s="23" t="s">
        <v>76</v>
      </c>
      <c r="H288" s="23" t="s">
        <v>125</v>
      </c>
      <c r="I288" s="23" t="s">
        <v>42</v>
      </c>
      <c r="J288" s="20"/>
      <c r="K288" s="20"/>
      <c r="L288" s="20"/>
      <c r="M288" s="20"/>
      <c r="N288" s="21">
        <v>42186</v>
      </c>
      <c r="O288" s="21"/>
      <c r="P288" s="35"/>
      <c r="Q288" s="35"/>
      <c r="R288" s="35"/>
      <c r="S288" s="36"/>
      <c r="T288" s="36"/>
      <c r="U288" s="35"/>
    </row>
    <row r="289" spans="1:21" ht="20" x14ac:dyDescent="0.35">
      <c r="A289" s="98" t="s">
        <v>947</v>
      </c>
      <c r="B289" s="90" t="s">
        <v>846</v>
      </c>
      <c r="C289" s="91"/>
      <c r="D289" s="91" t="s">
        <v>29</v>
      </c>
      <c r="E289" s="25" t="s">
        <v>1204</v>
      </c>
      <c r="F289" s="29" t="s">
        <v>1205</v>
      </c>
      <c r="G289" s="29" t="s">
        <v>76</v>
      </c>
      <c r="H289" s="29" t="s">
        <v>33</v>
      </c>
      <c r="I289" s="29" t="s">
        <v>34</v>
      </c>
      <c r="J289" s="26"/>
      <c r="K289" s="26"/>
      <c r="L289" s="26"/>
      <c r="M289" s="26" t="s">
        <v>1562</v>
      </c>
      <c r="N289" s="28">
        <v>32874</v>
      </c>
      <c r="O289" s="28"/>
      <c r="P289" s="33"/>
      <c r="Q289" s="33"/>
      <c r="R289" s="33"/>
      <c r="S289" s="34"/>
      <c r="T289" s="34"/>
      <c r="U289" s="33"/>
    </row>
    <row r="290" spans="1:21" ht="50" x14ac:dyDescent="0.35">
      <c r="A290" s="97" t="s">
        <v>947</v>
      </c>
      <c r="B290" s="90" t="s">
        <v>846</v>
      </c>
      <c r="C290" s="91"/>
      <c r="D290" s="91" t="s">
        <v>687</v>
      </c>
      <c r="E290" s="19" t="s">
        <v>1206</v>
      </c>
      <c r="F290" s="23" t="s">
        <v>1207</v>
      </c>
      <c r="G290" s="23" t="s">
        <v>76</v>
      </c>
      <c r="H290" s="23" t="s">
        <v>690</v>
      </c>
      <c r="I290" s="23" t="s">
        <v>1397</v>
      </c>
      <c r="J290" s="20"/>
      <c r="K290" s="20"/>
      <c r="L290" s="20"/>
      <c r="M290" s="20"/>
      <c r="N290" s="21">
        <v>35454</v>
      </c>
      <c r="O290" s="21"/>
      <c r="P290" s="35"/>
      <c r="Q290" s="35"/>
      <c r="R290" s="35"/>
      <c r="S290" s="36"/>
      <c r="T290" s="36"/>
      <c r="U290" s="35"/>
    </row>
    <row r="291" spans="1:21" ht="40" x14ac:dyDescent="0.35">
      <c r="A291" s="98" t="s">
        <v>947</v>
      </c>
      <c r="B291" s="90" t="s">
        <v>846</v>
      </c>
      <c r="C291" s="91"/>
      <c r="D291" s="91" t="s">
        <v>29</v>
      </c>
      <c r="E291" s="25" t="s">
        <v>1208</v>
      </c>
      <c r="F291" s="29" t="s">
        <v>1209</v>
      </c>
      <c r="G291" s="29" t="s">
        <v>76</v>
      </c>
      <c r="H291" s="29" t="s">
        <v>33</v>
      </c>
      <c r="I291" s="29" t="s">
        <v>34</v>
      </c>
      <c r="J291" s="26"/>
      <c r="K291" s="26"/>
      <c r="L291" s="26"/>
      <c r="M291" s="26"/>
      <c r="N291" s="28">
        <v>34335</v>
      </c>
      <c r="O291" s="28"/>
      <c r="P291" s="33"/>
      <c r="Q291" s="33"/>
      <c r="R291" s="33"/>
      <c r="S291" s="34"/>
      <c r="T291" s="34"/>
      <c r="U291" s="33"/>
    </row>
    <row r="292" spans="1:21" ht="30" x14ac:dyDescent="0.35">
      <c r="A292" s="97" t="s">
        <v>947</v>
      </c>
      <c r="B292" s="90" t="s">
        <v>846</v>
      </c>
      <c r="C292" s="91"/>
      <c r="D292" s="91" t="s">
        <v>29</v>
      </c>
      <c r="E292" s="19" t="s">
        <v>1210</v>
      </c>
      <c r="F292" s="23" t="s">
        <v>1211</v>
      </c>
      <c r="G292" s="23" t="s">
        <v>76</v>
      </c>
      <c r="H292" s="23" t="s">
        <v>33</v>
      </c>
      <c r="I292" s="23" t="s">
        <v>34</v>
      </c>
      <c r="J292" s="20"/>
      <c r="K292" s="20"/>
      <c r="L292" s="20"/>
      <c r="M292" s="20" t="s">
        <v>1563</v>
      </c>
      <c r="N292" s="21">
        <v>39083</v>
      </c>
      <c r="O292" s="21"/>
      <c r="P292" s="35"/>
      <c r="Q292" s="35"/>
      <c r="R292" s="35"/>
      <c r="S292" s="36"/>
      <c r="T292" s="36"/>
      <c r="U292" s="35"/>
    </row>
    <row r="293" spans="1:21" ht="40" x14ac:dyDescent="0.35">
      <c r="A293" s="98" t="s">
        <v>947</v>
      </c>
      <c r="B293" s="90" t="s">
        <v>846</v>
      </c>
      <c r="C293" s="91"/>
      <c r="D293" s="91" t="s">
        <v>687</v>
      </c>
      <c r="E293" s="25" t="s">
        <v>1212</v>
      </c>
      <c r="F293" s="29" t="s">
        <v>1213</v>
      </c>
      <c r="G293" s="29" t="s">
        <v>76</v>
      </c>
      <c r="H293" s="29" t="s">
        <v>690</v>
      </c>
      <c r="I293" s="29" t="s">
        <v>1397</v>
      </c>
      <c r="J293" s="26"/>
      <c r="K293" s="26"/>
      <c r="L293" s="26"/>
      <c r="M293" s="26" t="s">
        <v>1563</v>
      </c>
      <c r="N293" s="28">
        <v>39083</v>
      </c>
      <c r="O293" s="28"/>
      <c r="P293" s="33"/>
      <c r="Q293" s="33"/>
      <c r="R293" s="33"/>
      <c r="S293" s="34"/>
      <c r="T293" s="34"/>
      <c r="U293" s="33"/>
    </row>
    <row r="294" spans="1:21" ht="40" x14ac:dyDescent="0.35">
      <c r="A294" s="97" t="s">
        <v>947</v>
      </c>
      <c r="B294" s="90" t="s">
        <v>846</v>
      </c>
      <c r="C294" s="91"/>
      <c r="D294" s="91" t="s">
        <v>29</v>
      </c>
      <c r="E294" s="19" t="s">
        <v>1214</v>
      </c>
      <c r="F294" s="23" t="s">
        <v>1215</v>
      </c>
      <c r="G294" s="23" t="s">
        <v>76</v>
      </c>
      <c r="H294" s="23" t="s">
        <v>33</v>
      </c>
      <c r="I294" s="23" t="s">
        <v>34</v>
      </c>
      <c r="J294" s="20"/>
      <c r="K294" s="20"/>
      <c r="L294" s="20"/>
      <c r="M294" s="20" t="s">
        <v>1563</v>
      </c>
      <c r="N294" s="21">
        <v>39083</v>
      </c>
      <c r="O294" s="21"/>
      <c r="P294" s="35"/>
      <c r="Q294" s="35"/>
      <c r="R294" s="35"/>
      <c r="S294" s="36"/>
      <c r="T294" s="36"/>
      <c r="U294" s="35"/>
    </row>
    <row r="295" spans="1:21" ht="40" x14ac:dyDescent="0.35">
      <c r="A295" s="98" t="s">
        <v>947</v>
      </c>
      <c r="B295" s="90" t="s">
        <v>846</v>
      </c>
      <c r="C295" s="91"/>
      <c r="D295" s="91" t="s">
        <v>29</v>
      </c>
      <c r="E295" s="25" t="s">
        <v>1216</v>
      </c>
      <c r="F295" s="29" t="s">
        <v>1217</v>
      </c>
      <c r="G295" s="29" t="s">
        <v>76</v>
      </c>
      <c r="H295" s="29" t="s">
        <v>33</v>
      </c>
      <c r="I295" s="29" t="s">
        <v>34</v>
      </c>
      <c r="J295" s="26"/>
      <c r="K295" s="26"/>
      <c r="L295" s="26"/>
      <c r="M295" s="26" t="s">
        <v>1564</v>
      </c>
      <c r="N295" s="28">
        <v>36892</v>
      </c>
      <c r="O295" s="28">
        <v>40908</v>
      </c>
      <c r="P295" s="33"/>
      <c r="Q295" s="33"/>
      <c r="R295" s="33"/>
      <c r="S295" s="34"/>
      <c r="T295" s="34"/>
      <c r="U295" s="33"/>
    </row>
    <row r="296" spans="1:21" ht="30" x14ac:dyDescent="0.35">
      <c r="A296" s="97" t="s">
        <v>947</v>
      </c>
      <c r="B296" s="90" t="s">
        <v>853</v>
      </c>
      <c r="C296" s="91"/>
      <c r="D296" s="91" t="s">
        <v>21</v>
      </c>
      <c r="E296" s="19" t="s">
        <v>1218</v>
      </c>
      <c r="F296" s="23" t="s">
        <v>1219</v>
      </c>
      <c r="G296" s="23" t="s">
        <v>76</v>
      </c>
      <c r="H296" s="23" t="s">
        <v>125</v>
      </c>
      <c r="I296" s="23" t="s">
        <v>42</v>
      </c>
      <c r="J296" s="20"/>
      <c r="K296" s="20"/>
      <c r="L296" s="20"/>
      <c r="M296" s="20" t="s">
        <v>1565</v>
      </c>
      <c r="N296" s="21">
        <v>32509</v>
      </c>
      <c r="O296" s="21"/>
      <c r="P296" s="35"/>
      <c r="Q296" s="35"/>
      <c r="R296" s="35"/>
      <c r="S296" s="36"/>
      <c r="T296" s="36"/>
      <c r="U296" s="35"/>
    </row>
    <row r="297" spans="1:21" ht="60" x14ac:dyDescent="0.35">
      <c r="A297" s="98" t="s">
        <v>947</v>
      </c>
      <c r="B297" s="90" t="s">
        <v>846</v>
      </c>
      <c r="C297" s="91"/>
      <c r="D297" s="91" t="s">
        <v>21</v>
      </c>
      <c r="E297" s="25" t="s">
        <v>1220</v>
      </c>
      <c r="F297" s="29" t="s">
        <v>1221</v>
      </c>
      <c r="G297" s="29" t="s">
        <v>76</v>
      </c>
      <c r="H297" s="29" t="s">
        <v>125</v>
      </c>
      <c r="I297" s="29" t="s">
        <v>42</v>
      </c>
      <c r="J297" s="26"/>
      <c r="K297" s="26"/>
      <c r="L297" s="26"/>
      <c r="M297" s="26"/>
      <c r="N297" s="28">
        <v>42460</v>
      </c>
      <c r="O297" s="28"/>
      <c r="P297" s="33"/>
      <c r="Q297" s="33"/>
      <c r="R297" s="33"/>
      <c r="S297" s="34"/>
      <c r="T297" s="34"/>
      <c r="U297" s="33"/>
    </row>
    <row r="298" spans="1:21" ht="40" x14ac:dyDescent="0.35">
      <c r="A298" s="97" t="s">
        <v>947</v>
      </c>
      <c r="B298" s="90" t="s">
        <v>846</v>
      </c>
      <c r="C298" s="91"/>
      <c r="D298" s="91" t="s">
        <v>1097</v>
      </c>
      <c r="E298" s="19" t="s">
        <v>1222</v>
      </c>
      <c r="F298" s="23" t="s">
        <v>1223</v>
      </c>
      <c r="G298" s="23" t="s">
        <v>76</v>
      </c>
      <c r="H298" s="23" t="s">
        <v>690</v>
      </c>
      <c r="I298" s="30" t="s">
        <v>1397</v>
      </c>
      <c r="J298" s="20"/>
      <c r="K298" s="20"/>
      <c r="L298" s="20"/>
      <c r="M298" s="20"/>
      <c r="N298" s="21" t="s">
        <v>668</v>
      </c>
      <c r="O298" s="21"/>
      <c r="P298" s="35"/>
      <c r="Q298" s="35"/>
      <c r="R298" s="35"/>
      <c r="S298" s="36"/>
      <c r="T298" s="36"/>
      <c r="U298" s="35"/>
    </row>
    <row r="299" spans="1:21" ht="30" x14ac:dyDescent="0.35">
      <c r="A299" s="98" t="s">
        <v>947</v>
      </c>
      <c r="B299" s="90" t="s">
        <v>846</v>
      </c>
      <c r="C299" s="91"/>
      <c r="D299" s="91" t="s">
        <v>687</v>
      </c>
      <c r="E299" s="25" t="s">
        <v>1224</v>
      </c>
      <c r="F299" s="29" t="s">
        <v>1225</v>
      </c>
      <c r="G299" s="29" t="s">
        <v>1226</v>
      </c>
      <c r="H299" s="29" t="s">
        <v>690</v>
      </c>
      <c r="I299" s="29" t="s">
        <v>1397</v>
      </c>
      <c r="J299" s="26"/>
      <c r="K299" s="26"/>
      <c r="L299" s="26"/>
      <c r="M299" s="26" t="s">
        <v>1566</v>
      </c>
      <c r="N299" s="28">
        <v>39814</v>
      </c>
      <c r="O299" s="28"/>
      <c r="P299" s="33"/>
      <c r="Q299" s="33"/>
      <c r="R299" s="33"/>
      <c r="S299" s="34"/>
      <c r="T299" s="34"/>
      <c r="U299" s="33"/>
    </row>
    <row r="300" spans="1:21" ht="30" x14ac:dyDescent="0.35">
      <c r="A300" s="97" t="s">
        <v>947</v>
      </c>
      <c r="B300" s="90" t="s">
        <v>846</v>
      </c>
      <c r="C300" s="91"/>
      <c r="D300" s="91" t="s">
        <v>21</v>
      </c>
      <c r="E300" s="19" t="s">
        <v>1227</v>
      </c>
      <c r="F300" s="23" t="s">
        <v>1228</v>
      </c>
      <c r="G300" s="23" t="s">
        <v>1229</v>
      </c>
      <c r="H300" s="23" t="s">
        <v>125</v>
      </c>
      <c r="I300" s="23" t="s">
        <v>42</v>
      </c>
      <c r="J300" s="20"/>
      <c r="K300" s="20"/>
      <c r="L300" s="20"/>
      <c r="M300" s="20"/>
      <c r="N300" s="21" t="s">
        <v>668</v>
      </c>
      <c r="O300" s="21"/>
      <c r="P300" s="35"/>
      <c r="Q300" s="35"/>
      <c r="R300" s="35"/>
      <c r="S300" s="36"/>
      <c r="T300" s="36"/>
      <c r="U300" s="35"/>
    </row>
    <row r="301" spans="1:21" ht="40" x14ac:dyDescent="0.35">
      <c r="A301" s="98" t="s">
        <v>947</v>
      </c>
      <c r="B301" s="90" t="s">
        <v>846</v>
      </c>
      <c r="C301" s="91"/>
      <c r="D301" s="91" t="s">
        <v>21</v>
      </c>
      <c r="E301" s="25" t="s">
        <v>1230</v>
      </c>
      <c r="F301" s="29" t="s">
        <v>1231</v>
      </c>
      <c r="G301" s="29" t="s">
        <v>1229</v>
      </c>
      <c r="H301" s="29" t="s">
        <v>125</v>
      </c>
      <c r="I301" s="29" t="s">
        <v>42</v>
      </c>
      <c r="J301" s="26"/>
      <c r="K301" s="26"/>
      <c r="L301" s="26"/>
      <c r="M301" s="26"/>
      <c r="N301" s="28" t="s">
        <v>668</v>
      </c>
      <c r="O301" s="28"/>
      <c r="P301" s="33"/>
      <c r="Q301" s="33"/>
      <c r="R301" s="33"/>
      <c r="S301" s="34"/>
      <c r="T301" s="34"/>
      <c r="U301" s="33"/>
    </row>
    <row r="302" spans="1:21" ht="30" x14ac:dyDescent="0.35">
      <c r="A302" s="97" t="s">
        <v>947</v>
      </c>
      <c r="B302" s="90" t="s">
        <v>846</v>
      </c>
      <c r="C302" s="91"/>
      <c r="D302" s="91" t="s">
        <v>315</v>
      </c>
      <c r="E302" s="19" t="s">
        <v>1232</v>
      </c>
      <c r="F302" s="23" t="s">
        <v>1233</v>
      </c>
      <c r="G302" s="23" t="s">
        <v>1229</v>
      </c>
      <c r="H302" s="23" t="s">
        <v>329</v>
      </c>
      <c r="I302" s="23" t="s">
        <v>318</v>
      </c>
      <c r="J302" s="20"/>
      <c r="K302" s="20"/>
      <c r="L302" s="20"/>
      <c r="M302" s="20"/>
      <c r="N302" s="21" t="s">
        <v>668</v>
      </c>
      <c r="O302" s="21"/>
      <c r="P302" s="35"/>
      <c r="Q302" s="35"/>
      <c r="R302" s="35"/>
      <c r="S302" s="36"/>
      <c r="T302" s="36"/>
      <c r="U302" s="35"/>
    </row>
    <row r="303" spans="1:21" ht="50" x14ac:dyDescent="0.35">
      <c r="A303" s="98" t="s">
        <v>947</v>
      </c>
      <c r="B303" s="90" t="s">
        <v>846</v>
      </c>
      <c r="C303" s="91"/>
      <c r="D303" s="91" t="s">
        <v>21</v>
      </c>
      <c r="E303" s="25" t="s">
        <v>1234</v>
      </c>
      <c r="F303" s="29" t="s">
        <v>1235</v>
      </c>
      <c r="G303" s="29" t="s">
        <v>1236</v>
      </c>
      <c r="H303" s="29" t="s">
        <v>125</v>
      </c>
      <c r="I303" s="29" t="s">
        <v>42</v>
      </c>
      <c r="J303" s="26"/>
      <c r="K303" s="26"/>
      <c r="L303" s="26"/>
      <c r="M303" s="26"/>
      <c r="N303" s="28">
        <v>43466</v>
      </c>
      <c r="O303" s="28">
        <v>43830</v>
      </c>
      <c r="P303" s="33"/>
      <c r="Q303" s="33"/>
      <c r="R303" s="33"/>
      <c r="S303" s="34"/>
      <c r="T303" s="34"/>
      <c r="U303" s="33"/>
    </row>
    <row r="304" spans="1:21" ht="20" x14ac:dyDescent="0.35">
      <c r="A304" s="97" t="s">
        <v>947</v>
      </c>
      <c r="B304" s="90" t="s">
        <v>846</v>
      </c>
      <c r="C304" s="91"/>
      <c r="D304" s="91" t="s">
        <v>21</v>
      </c>
      <c r="E304" s="19" t="s">
        <v>1237</v>
      </c>
      <c r="F304" s="23" t="s">
        <v>1238</v>
      </c>
      <c r="G304" s="23" t="s">
        <v>1239</v>
      </c>
      <c r="H304" s="23" t="s">
        <v>125</v>
      </c>
      <c r="I304" s="23" t="s">
        <v>42</v>
      </c>
      <c r="J304" s="20"/>
      <c r="K304" s="20"/>
      <c r="L304" s="20"/>
      <c r="M304" s="20"/>
      <c r="N304" s="21">
        <v>38718</v>
      </c>
      <c r="O304" s="21"/>
      <c r="P304" s="35"/>
      <c r="Q304" s="35"/>
      <c r="R304" s="35"/>
      <c r="S304" s="36"/>
      <c r="T304" s="36"/>
      <c r="U304" s="35"/>
    </row>
    <row r="305" spans="1:21" ht="30" x14ac:dyDescent="0.35">
      <c r="A305" s="98" t="s">
        <v>18</v>
      </c>
      <c r="B305" s="91" t="s">
        <v>19</v>
      </c>
      <c r="C305" s="91" t="s">
        <v>20</v>
      </c>
      <c r="D305" s="90" t="s">
        <v>21</v>
      </c>
      <c r="E305" s="25" t="s">
        <v>22</v>
      </c>
      <c r="F305" s="26" t="s">
        <v>23</v>
      </c>
      <c r="G305" s="26" t="s">
        <v>24</v>
      </c>
      <c r="H305" s="26" t="str">
        <f t="shared" ref="H305:H310" si="2">"CT.1"</f>
        <v>CT.1</v>
      </c>
      <c r="I305" s="26" t="s">
        <v>42</v>
      </c>
      <c r="J305" s="26" t="s">
        <v>25</v>
      </c>
      <c r="K305" s="26" t="s">
        <v>26</v>
      </c>
      <c r="L305" s="26" t="s">
        <v>1437</v>
      </c>
      <c r="M305" s="26"/>
      <c r="N305" s="28">
        <v>38125</v>
      </c>
      <c r="O305" s="28"/>
      <c r="P305" s="29"/>
      <c r="Q305" s="28"/>
      <c r="R305" s="55">
        <v>0.76276105886000001</v>
      </c>
      <c r="S305" s="55">
        <v>0.75963532845999993</v>
      </c>
      <c r="T305" s="55">
        <v>4.3698620000000001E-2</v>
      </c>
      <c r="U305" s="55"/>
    </row>
    <row r="306" spans="1:21" ht="30" x14ac:dyDescent="0.35">
      <c r="A306" s="97" t="s">
        <v>18</v>
      </c>
      <c r="B306" s="91" t="s">
        <v>19</v>
      </c>
      <c r="C306" s="91" t="s">
        <v>45</v>
      </c>
      <c r="D306" s="91" t="s">
        <v>21</v>
      </c>
      <c r="E306" s="19" t="s">
        <v>46</v>
      </c>
      <c r="F306" s="20" t="s">
        <v>47</v>
      </c>
      <c r="G306" s="20" t="s">
        <v>48</v>
      </c>
      <c r="H306" s="20" t="str">
        <f t="shared" si="2"/>
        <v>CT.1</v>
      </c>
      <c r="I306" s="20" t="s">
        <v>42</v>
      </c>
      <c r="J306" s="20" t="s">
        <v>49</v>
      </c>
      <c r="K306" s="30" t="s">
        <v>50</v>
      </c>
      <c r="L306" s="20" t="s">
        <v>1242</v>
      </c>
      <c r="M306" s="20"/>
      <c r="N306" s="56" t="str">
        <f>"01-01-2000"</f>
        <v>01-01-2000</v>
      </c>
      <c r="O306" s="56"/>
      <c r="P306" s="23"/>
      <c r="Q306" s="56"/>
      <c r="R306" s="56"/>
      <c r="S306" s="56"/>
      <c r="T306" s="56"/>
      <c r="U306" s="56"/>
    </row>
    <row r="307" spans="1:21" ht="20" x14ac:dyDescent="0.35">
      <c r="A307" s="98" t="s">
        <v>18</v>
      </c>
      <c r="B307" s="91" t="s">
        <v>19</v>
      </c>
      <c r="C307" s="91" t="s">
        <v>51</v>
      </c>
      <c r="D307" s="90" t="s">
        <v>21</v>
      </c>
      <c r="E307" s="25" t="s">
        <v>52</v>
      </c>
      <c r="F307" s="24" t="s">
        <v>53</v>
      </c>
      <c r="G307" s="24" t="s">
        <v>54</v>
      </c>
      <c r="H307" s="24" t="str">
        <f t="shared" si="2"/>
        <v>CT.1</v>
      </c>
      <c r="I307" s="26" t="s">
        <v>42</v>
      </c>
      <c r="J307" s="24" t="s">
        <v>55</v>
      </c>
      <c r="K307" s="26" t="s">
        <v>56</v>
      </c>
      <c r="L307" s="26" t="s">
        <v>1454</v>
      </c>
      <c r="M307" s="26"/>
      <c r="N307" s="28" t="str">
        <f>"01-01-2004"</f>
        <v>01-01-2004</v>
      </c>
      <c r="O307" s="28"/>
      <c r="P307" s="29"/>
      <c r="Q307" s="28"/>
      <c r="R307" s="55">
        <v>3.1989999600000006E-2</v>
      </c>
      <c r="S307" s="55">
        <v>6.2894406400000005E-2</v>
      </c>
      <c r="T307" s="55">
        <v>2.6605439999999998E-2</v>
      </c>
      <c r="U307" s="55"/>
    </row>
    <row r="308" spans="1:21" ht="30" x14ac:dyDescent="0.35">
      <c r="A308" s="97" t="s">
        <v>18</v>
      </c>
      <c r="B308" s="91" t="s">
        <v>19</v>
      </c>
      <c r="C308" s="91" t="s">
        <v>73</v>
      </c>
      <c r="D308" s="91" t="s">
        <v>21</v>
      </c>
      <c r="E308" s="19" t="s">
        <v>74</v>
      </c>
      <c r="F308" s="20" t="s">
        <v>75</v>
      </c>
      <c r="G308" s="20" t="s">
        <v>76</v>
      </c>
      <c r="H308" s="20" t="str">
        <f t="shared" si="2"/>
        <v>CT.1</v>
      </c>
      <c r="I308" s="20" t="s">
        <v>42</v>
      </c>
      <c r="J308" s="20" t="s">
        <v>43</v>
      </c>
      <c r="K308" s="20" t="s">
        <v>44</v>
      </c>
      <c r="L308" s="20" t="s">
        <v>1441</v>
      </c>
      <c r="M308" s="20"/>
      <c r="N308" s="56" t="str">
        <f>"01-01-2015"</f>
        <v>01-01-2015</v>
      </c>
      <c r="O308" s="56"/>
      <c r="P308" s="35"/>
      <c r="Q308" s="22"/>
      <c r="R308" s="22">
        <v>4.8875988560000007E-2</v>
      </c>
      <c r="S308" s="22">
        <v>0.12853033423999999</v>
      </c>
      <c r="T308" s="22">
        <v>0.1654186</v>
      </c>
      <c r="U308" s="22"/>
    </row>
    <row r="309" spans="1:21" ht="30" x14ac:dyDescent="0.35">
      <c r="A309" s="98" t="s">
        <v>18</v>
      </c>
      <c r="B309" s="91" t="s">
        <v>19</v>
      </c>
      <c r="C309" s="91" t="s">
        <v>77</v>
      </c>
      <c r="D309" s="91" t="s">
        <v>21</v>
      </c>
      <c r="E309" s="25" t="s">
        <v>78</v>
      </c>
      <c r="F309" s="26" t="s">
        <v>79</v>
      </c>
      <c r="G309" s="26" t="s">
        <v>76</v>
      </c>
      <c r="H309" s="26" t="str">
        <f t="shared" si="2"/>
        <v>CT.1</v>
      </c>
      <c r="I309" s="26" t="s">
        <v>42</v>
      </c>
      <c r="J309" s="26" t="s">
        <v>43</v>
      </c>
      <c r="K309" s="26" t="s">
        <v>44</v>
      </c>
      <c r="L309" s="26" t="s">
        <v>1441</v>
      </c>
      <c r="M309" s="26"/>
      <c r="N309" s="57" t="str">
        <f>"01-01-2015"</f>
        <v>01-01-2015</v>
      </c>
      <c r="O309" s="57"/>
      <c r="P309" s="29"/>
      <c r="Q309" s="57"/>
      <c r="R309" s="55">
        <v>6.38E-4</v>
      </c>
      <c r="S309" s="55">
        <v>0</v>
      </c>
      <c r="T309" s="55">
        <v>3.4586000000000003E-4</v>
      </c>
      <c r="U309" s="55"/>
    </row>
    <row r="310" spans="1:21" ht="60" x14ac:dyDescent="0.35">
      <c r="A310" s="97" t="s">
        <v>18</v>
      </c>
      <c r="B310" s="91" t="s">
        <v>19</v>
      </c>
      <c r="C310" s="91" t="s">
        <v>80</v>
      </c>
      <c r="D310" s="91" t="s">
        <v>21</v>
      </c>
      <c r="E310" s="19" t="s">
        <v>81</v>
      </c>
      <c r="F310" s="20" t="s">
        <v>82</v>
      </c>
      <c r="G310" s="20" t="s">
        <v>76</v>
      </c>
      <c r="H310" s="20" t="str">
        <f t="shared" si="2"/>
        <v>CT.1</v>
      </c>
      <c r="I310" s="20" t="s">
        <v>42</v>
      </c>
      <c r="J310" s="20" t="s">
        <v>43</v>
      </c>
      <c r="K310" s="20" t="s">
        <v>44</v>
      </c>
      <c r="L310" s="20" t="s">
        <v>1243</v>
      </c>
      <c r="M310" s="20"/>
      <c r="N310" s="21">
        <v>32690</v>
      </c>
      <c r="O310" s="21"/>
      <c r="P310" s="23"/>
      <c r="Q310" s="35"/>
      <c r="R310" s="35" t="s">
        <v>1524</v>
      </c>
      <c r="S310" s="35" t="s">
        <v>1524</v>
      </c>
      <c r="T310" s="35" t="s">
        <v>1524</v>
      </c>
      <c r="U310" s="35"/>
    </row>
    <row r="311" spans="1:21" ht="20" x14ac:dyDescent="0.35">
      <c r="A311" s="98" t="s">
        <v>18</v>
      </c>
      <c r="B311" s="91" t="s">
        <v>19</v>
      </c>
      <c r="C311" s="91" t="s">
        <v>177</v>
      </c>
      <c r="D311" s="91" t="s">
        <v>29</v>
      </c>
      <c r="E311" s="25" t="s">
        <v>178</v>
      </c>
      <c r="F311" s="26" t="s">
        <v>179</v>
      </c>
      <c r="G311" s="26" t="s">
        <v>180</v>
      </c>
      <c r="H311" s="26" t="str">
        <f>"CT.5"</f>
        <v>CT.5</v>
      </c>
      <c r="I311" s="26" t="s">
        <v>34</v>
      </c>
      <c r="J311" s="26" t="s">
        <v>181</v>
      </c>
      <c r="K311" s="26" t="s">
        <v>182</v>
      </c>
      <c r="L311" s="26" t="s">
        <v>1446</v>
      </c>
      <c r="M311" s="26"/>
      <c r="N311" s="28" t="str">
        <f>"01-01-2004"</f>
        <v>01-01-2004</v>
      </c>
      <c r="O311" s="28"/>
      <c r="P311" s="29"/>
      <c r="Q311" s="28"/>
      <c r="R311" s="55">
        <v>6.6916390399999993E-4</v>
      </c>
      <c r="S311" s="55">
        <v>0.351472436188</v>
      </c>
      <c r="T311" s="55">
        <v>0.46728225000000001</v>
      </c>
      <c r="U311" s="55"/>
    </row>
    <row r="312" spans="1:21" ht="40" x14ac:dyDescent="0.35">
      <c r="A312" s="97" t="s">
        <v>18</v>
      </c>
      <c r="B312" s="90" t="s">
        <v>19</v>
      </c>
      <c r="C312" s="91" t="s">
        <v>183</v>
      </c>
      <c r="D312" s="90" t="s">
        <v>21</v>
      </c>
      <c r="E312" s="19" t="s">
        <v>184</v>
      </c>
      <c r="F312" s="20" t="s">
        <v>185</v>
      </c>
      <c r="G312" s="20" t="s">
        <v>186</v>
      </c>
      <c r="H312" s="20" t="str">
        <f t="shared" ref="H312:H326" si="3">"CT.1"</f>
        <v>CT.1</v>
      </c>
      <c r="I312" s="20" t="s">
        <v>42</v>
      </c>
      <c r="J312" s="20" t="s">
        <v>187</v>
      </c>
      <c r="K312" s="20" t="s">
        <v>188</v>
      </c>
      <c r="L312" s="20" t="s">
        <v>1447</v>
      </c>
      <c r="M312" s="20"/>
      <c r="N312" s="21" t="str">
        <f>"01-01-1987"</f>
        <v>01-01-1987</v>
      </c>
      <c r="O312" s="21"/>
      <c r="P312" s="23"/>
      <c r="Q312" s="35"/>
      <c r="R312" s="35">
        <v>4.0625669599999997E-3</v>
      </c>
      <c r="S312" s="35">
        <v>0</v>
      </c>
      <c r="T312" s="35">
        <v>0</v>
      </c>
      <c r="U312" s="35"/>
    </row>
    <row r="313" spans="1:21" ht="80" x14ac:dyDescent="0.35">
      <c r="A313" s="98" t="s">
        <v>18</v>
      </c>
      <c r="B313" s="91" t="s">
        <v>19</v>
      </c>
      <c r="C313" s="91" t="s">
        <v>210</v>
      </c>
      <c r="D313" s="91" t="s">
        <v>21</v>
      </c>
      <c r="E313" s="25" t="s">
        <v>211</v>
      </c>
      <c r="F313" s="26" t="s">
        <v>212</v>
      </c>
      <c r="G313" s="26" t="s">
        <v>48</v>
      </c>
      <c r="H313" s="26" t="str">
        <f t="shared" si="3"/>
        <v>CT.1</v>
      </c>
      <c r="I313" s="26" t="s">
        <v>42</v>
      </c>
      <c r="J313" s="26" t="s">
        <v>122</v>
      </c>
      <c r="K313" s="27" t="s">
        <v>72</v>
      </c>
      <c r="L313" s="26" t="s">
        <v>1249</v>
      </c>
      <c r="M313" s="26"/>
      <c r="N313" s="57" t="str">
        <f>"01-01-2000"</f>
        <v>01-01-2000</v>
      </c>
      <c r="O313" s="57"/>
      <c r="P313" s="29"/>
      <c r="Q313" s="57"/>
      <c r="R313" s="55">
        <v>0.33401292860000004</v>
      </c>
      <c r="S313" s="55">
        <v>0.33638995660000021</v>
      </c>
      <c r="T313" s="55">
        <v>2.5773300000000001E-3</v>
      </c>
      <c r="U313" s="55"/>
    </row>
    <row r="314" spans="1:21" ht="80" x14ac:dyDescent="0.35">
      <c r="A314" s="97" t="s">
        <v>18</v>
      </c>
      <c r="B314" s="91" t="s">
        <v>19</v>
      </c>
      <c r="C314" s="91" t="s">
        <v>213</v>
      </c>
      <c r="D314" s="91" t="s">
        <v>21</v>
      </c>
      <c r="E314" s="19" t="s">
        <v>214</v>
      </c>
      <c r="F314" s="19" t="s">
        <v>215</v>
      </c>
      <c r="G314" s="19" t="s">
        <v>48</v>
      </c>
      <c r="H314" s="19" t="str">
        <f t="shared" si="3"/>
        <v>CT.1</v>
      </c>
      <c r="I314" s="20" t="s">
        <v>42</v>
      </c>
      <c r="J314" s="20" t="s">
        <v>122</v>
      </c>
      <c r="K314" s="30" t="s">
        <v>72</v>
      </c>
      <c r="L314" s="20" t="s">
        <v>1249</v>
      </c>
      <c r="M314" s="20"/>
      <c r="N314" s="56" t="str">
        <f>"01-01-2000"</f>
        <v>01-01-2000</v>
      </c>
      <c r="O314" s="56"/>
      <c r="P314" s="35"/>
      <c r="Q314" s="22"/>
      <c r="R314" s="22">
        <v>2.2184988371000047</v>
      </c>
      <c r="S314" s="22">
        <v>1.8320096539266661</v>
      </c>
      <c r="T314" s="22">
        <v>0.30228844999999999</v>
      </c>
      <c r="U314" s="22"/>
    </row>
    <row r="315" spans="1:21" ht="80" x14ac:dyDescent="0.35">
      <c r="A315" s="98" t="s">
        <v>18</v>
      </c>
      <c r="B315" s="91" t="s">
        <v>19</v>
      </c>
      <c r="C315" s="91" t="s">
        <v>223</v>
      </c>
      <c r="D315" s="91" t="s">
        <v>21</v>
      </c>
      <c r="E315" s="25" t="s">
        <v>224</v>
      </c>
      <c r="F315" s="26" t="s">
        <v>225</v>
      </c>
      <c r="G315" s="26" t="s">
        <v>48</v>
      </c>
      <c r="H315" s="26" t="str">
        <f t="shared" si="3"/>
        <v>CT.1</v>
      </c>
      <c r="I315" s="26" t="s">
        <v>42</v>
      </c>
      <c r="J315" s="26" t="s">
        <v>25</v>
      </c>
      <c r="K315" s="27" t="s">
        <v>26</v>
      </c>
      <c r="L315" s="26" t="s">
        <v>1249</v>
      </c>
      <c r="M315" s="26"/>
      <c r="N315" s="57" t="str">
        <f>"01-01-2000"</f>
        <v>01-01-2000</v>
      </c>
      <c r="O315" s="57"/>
      <c r="P315" s="29"/>
      <c r="Q315" s="57"/>
      <c r="R315" s="55">
        <v>4.6024825297400005</v>
      </c>
      <c r="S315" s="55">
        <v>5.1740669024600106</v>
      </c>
      <c r="T315" s="55">
        <v>1.39876763</v>
      </c>
      <c r="U315" s="55"/>
    </row>
    <row r="316" spans="1:21" ht="20" x14ac:dyDescent="0.35">
      <c r="A316" s="97" t="s">
        <v>18</v>
      </c>
      <c r="B316" s="91" t="s">
        <v>19</v>
      </c>
      <c r="C316" s="91" t="s">
        <v>255</v>
      </c>
      <c r="D316" s="91" t="s">
        <v>21</v>
      </c>
      <c r="E316" s="19" t="s">
        <v>256</v>
      </c>
      <c r="F316" s="18" t="s">
        <v>257</v>
      </c>
      <c r="G316" s="18" t="s">
        <v>258</v>
      </c>
      <c r="H316" s="20" t="str">
        <f t="shared" si="3"/>
        <v>CT.1</v>
      </c>
      <c r="I316" s="20" t="s">
        <v>42</v>
      </c>
      <c r="J316" s="20" t="s">
        <v>259</v>
      </c>
      <c r="K316" s="30" t="s">
        <v>260</v>
      </c>
      <c r="L316" s="20" t="s">
        <v>1454</v>
      </c>
      <c r="M316" s="20"/>
      <c r="N316" s="21">
        <v>40179</v>
      </c>
      <c r="O316" s="21"/>
      <c r="P316" s="23"/>
      <c r="Q316" s="35"/>
      <c r="R316" s="35"/>
      <c r="S316" s="35"/>
      <c r="T316" s="35"/>
      <c r="U316" s="35"/>
    </row>
    <row r="317" spans="1:21" ht="20" x14ac:dyDescent="0.35">
      <c r="A317" s="98" t="s">
        <v>18</v>
      </c>
      <c r="B317" s="91" t="s">
        <v>19</v>
      </c>
      <c r="C317" s="91" t="s">
        <v>261</v>
      </c>
      <c r="D317" s="90" t="s">
        <v>21</v>
      </c>
      <c r="E317" s="25" t="s">
        <v>262</v>
      </c>
      <c r="F317" s="24" t="s">
        <v>263</v>
      </c>
      <c r="G317" s="24" t="s">
        <v>264</v>
      </c>
      <c r="H317" s="26" t="str">
        <f t="shared" si="3"/>
        <v>CT.1</v>
      </c>
      <c r="I317" s="26" t="s">
        <v>42</v>
      </c>
      <c r="J317" s="26" t="s">
        <v>55</v>
      </c>
      <c r="K317" s="26" t="s">
        <v>56</v>
      </c>
      <c r="L317" s="26" t="s">
        <v>1454</v>
      </c>
      <c r="M317" s="26"/>
      <c r="N317" s="57">
        <v>33239</v>
      </c>
      <c r="O317" s="57"/>
      <c r="P317" s="29"/>
      <c r="Q317" s="57"/>
      <c r="R317" s="55">
        <v>3.94872E-4</v>
      </c>
      <c r="S317" s="55">
        <v>0</v>
      </c>
      <c r="T317" s="55">
        <v>0</v>
      </c>
      <c r="U317" s="55"/>
    </row>
    <row r="318" spans="1:21" ht="40" x14ac:dyDescent="0.35">
      <c r="A318" s="97" t="s">
        <v>18</v>
      </c>
      <c r="B318" s="91" t="s">
        <v>19</v>
      </c>
      <c r="C318" s="91" t="s">
        <v>265</v>
      </c>
      <c r="D318" s="91" t="s">
        <v>21</v>
      </c>
      <c r="E318" s="19" t="s">
        <v>266</v>
      </c>
      <c r="F318" s="20" t="s">
        <v>267</v>
      </c>
      <c r="G318" s="20" t="s">
        <v>76</v>
      </c>
      <c r="H318" s="20" t="str">
        <f t="shared" si="3"/>
        <v>CT.1</v>
      </c>
      <c r="I318" s="20" t="s">
        <v>42</v>
      </c>
      <c r="J318" s="20" t="s">
        <v>259</v>
      </c>
      <c r="K318" s="30" t="s">
        <v>260</v>
      </c>
      <c r="L318" s="20" t="s">
        <v>1407</v>
      </c>
      <c r="M318" s="20"/>
      <c r="N318" s="21">
        <v>32690</v>
      </c>
      <c r="O318" s="21"/>
      <c r="P318" s="35"/>
      <c r="Q318" s="35"/>
      <c r="R318" s="35">
        <v>1.71938552E-3</v>
      </c>
      <c r="S318" s="35">
        <v>3.8000000000000002E-5</v>
      </c>
      <c r="T318" s="35">
        <v>2.9185999999999999E-3</v>
      </c>
      <c r="U318" s="35"/>
    </row>
    <row r="319" spans="1:21" ht="30" x14ac:dyDescent="0.35">
      <c r="A319" s="98" t="s">
        <v>18</v>
      </c>
      <c r="B319" s="91" t="s">
        <v>19</v>
      </c>
      <c r="C319" s="91" t="s">
        <v>269</v>
      </c>
      <c r="D319" s="91" t="s">
        <v>21</v>
      </c>
      <c r="E319" s="25" t="s">
        <v>270</v>
      </c>
      <c r="F319" s="26" t="s">
        <v>271</v>
      </c>
      <c r="G319" s="26" t="s">
        <v>48</v>
      </c>
      <c r="H319" s="26" t="str">
        <f t="shared" si="3"/>
        <v>CT.1</v>
      </c>
      <c r="I319" s="26" t="s">
        <v>42</v>
      </c>
      <c r="J319" s="26" t="s">
        <v>272</v>
      </c>
      <c r="K319" s="26" t="s">
        <v>273</v>
      </c>
      <c r="L319" s="26" t="s">
        <v>1245</v>
      </c>
      <c r="M319" s="26"/>
      <c r="N319" s="57" t="str">
        <f>"01-01-2011"</f>
        <v>01-01-2011</v>
      </c>
      <c r="O319" s="57"/>
      <c r="P319" s="29"/>
      <c r="Q319" s="57"/>
      <c r="R319" s="55" t="s">
        <v>1524</v>
      </c>
      <c r="S319" s="55" t="s">
        <v>1524</v>
      </c>
      <c r="T319" s="55" t="s">
        <v>1524</v>
      </c>
      <c r="U319" s="55"/>
    </row>
    <row r="320" spans="1:21" ht="30" x14ac:dyDescent="0.35">
      <c r="A320" s="97" t="s">
        <v>18</v>
      </c>
      <c r="B320" s="90" t="s">
        <v>19</v>
      </c>
      <c r="C320" s="91" t="s">
        <v>287</v>
      </c>
      <c r="D320" s="90" t="s">
        <v>21</v>
      </c>
      <c r="E320" s="19" t="s">
        <v>288</v>
      </c>
      <c r="F320" s="20" t="s">
        <v>289</v>
      </c>
      <c r="G320" s="20" t="s">
        <v>290</v>
      </c>
      <c r="H320" s="20" t="str">
        <f t="shared" si="3"/>
        <v>CT.1</v>
      </c>
      <c r="I320" s="20" t="s">
        <v>42</v>
      </c>
      <c r="J320" s="40" t="s">
        <v>291</v>
      </c>
      <c r="K320" s="20" t="s">
        <v>292</v>
      </c>
      <c r="L320" s="40" t="s">
        <v>1393</v>
      </c>
      <c r="M320" s="23"/>
      <c r="N320" s="21" t="str">
        <f>"01-01-2009"</f>
        <v>01-01-2009</v>
      </c>
      <c r="O320" s="21"/>
      <c r="P320" s="23"/>
      <c r="Q320" s="35"/>
      <c r="R320" s="35">
        <v>2.5505102880000002E-2</v>
      </c>
      <c r="S320" s="35">
        <v>0</v>
      </c>
      <c r="T320" s="35">
        <v>0</v>
      </c>
      <c r="U320" s="35"/>
    </row>
    <row r="321" spans="1:21" ht="40" x14ac:dyDescent="0.35">
      <c r="A321" s="98" t="s">
        <v>18</v>
      </c>
      <c r="B321" s="90" t="s">
        <v>19</v>
      </c>
      <c r="C321" s="91" t="s">
        <v>293</v>
      </c>
      <c r="D321" s="90" t="s">
        <v>21</v>
      </c>
      <c r="E321" s="25" t="s">
        <v>294</v>
      </c>
      <c r="F321" s="26" t="s">
        <v>295</v>
      </c>
      <c r="G321" s="26" t="s">
        <v>290</v>
      </c>
      <c r="H321" s="26" t="str">
        <f t="shared" si="3"/>
        <v>CT.1</v>
      </c>
      <c r="I321" s="26" t="s">
        <v>42</v>
      </c>
      <c r="J321" s="38" t="s">
        <v>291</v>
      </c>
      <c r="K321" s="26" t="s">
        <v>292</v>
      </c>
      <c r="L321" s="38" t="s">
        <v>1393</v>
      </c>
      <c r="M321" s="29"/>
      <c r="N321" s="28" t="str">
        <f>"01-01-2009"</f>
        <v>01-01-2009</v>
      </c>
      <c r="O321" s="28"/>
      <c r="P321" s="29"/>
      <c r="Q321" s="28"/>
      <c r="R321" s="55" t="s">
        <v>1524</v>
      </c>
      <c r="S321" s="55" t="s">
        <v>1524</v>
      </c>
      <c r="T321" s="55" t="s">
        <v>1524</v>
      </c>
      <c r="U321" s="55"/>
    </row>
    <row r="322" spans="1:21" ht="20" x14ac:dyDescent="0.35">
      <c r="A322" s="97" t="s">
        <v>18</v>
      </c>
      <c r="B322" s="91" t="s">
        <v>19</v>
      </c>
      <c r="C322" s="91" t="s">
        <v>296</v>
      </c>
      <c r="D322" s="91" t="s">
        <v>21</v>
      </c>
      <c r="E322" s="19" t="s">
        <v>297</v>
      </c>
      <c r="F322" s="20" t="s">
        <v>298</v>
      </c>
      <c r="G322" s="20" t="s">
        <v>299</v>
      </c>
      <c r="H322" s="20" t="str">
        <f t="shared" si="3"/>
        <v>CT.1</v>
      </c>
      <c r="I322" s="20" t="s">
        <v>42</v>
      </c>
      <c r="J322" s="20" t="s">
        <v>181</v>
      </c>
      <c r="K322" s="20" t="s">
        <v>182</v>
      </c>
      <c r="L322" s="20" t="s">
        <v>1246</v>
      </c>
      <c r="M322" s="20"/>
      <c r="N322" s="21">
        <v>36160</v>
      </c>
      <c r="O322" s="21"/>
      <c r="P322" s="23"/>
      <c r="Q322" s="35"/>
      <c r="R322" s="35"/>
      <c r="S322" s="35"/>
      <c r="T322" s="35"/>
      <c r="U322" s="35"/>
    </row>
    <row r="323" spans="1:21" ht="30" x14ac:dyDescent="0.35">
      <c r="A323" s="98" t="s">
        <v>18</v>
      </c>
      <c r="B323" s="91" t="s">
        <v>19</v>
      </c>
      <c r="C323" s="91" t="s">
        <v>305</v>
      </c>
      <c r="D323" s="91" t="s">
        <v>21</v>
      </c>
      <c r="E323" s="25" t="s">
        <v>306</v>
      </c>
      <c r="F323" s="26" t="s">
        <v>307</v>
      </c>
      <c r="G323" s="26" t="s">
        <v>48</v>
      </c>
      <c r="H323" s="26" t="str">
        <f t="shared" si="3"/>
        <v>CT.1</v>
      </c>
      <c r="I323" s="26" t="s">
        <v>42</v>
      </c>
      <c r="J323" s="26" t="s">
        <v>35</v>
      </c>
      <c r="K323" s="26" t="s">
        <v>36</v>
      </c>
      <c r="L323" s="26" t="s">
        <v>1247</v>
      </c>
      <c r="M323" s="26"/>
      <c r="N323" s="57" t="str">
        <f>"01-01-2000"</f>
        <v>01-01-2000</v>
      </c>
      <c r="O323" s="57"/>
      <c r="P323" s="29"/>
      <c r="Q323" s="57"/>
      <c r="R323" s="55" t="s">
        <v>1524</v>
      </c>
      <c r="S323" s="55" t="s">
        <v>1524</v>
      </c>
      <c r="T323" s="55" t="s">
        <v>1524</v>
      </c>
      <c r="U323" s="55"/>
    </row>
    <row r="324" spans="1:21" ht="40" x14ac:dyDescent="0.35">
      <c r="A324" s="97" t="s">
        <v>18</v>
      </c>
      <c r="B324" s="91" t="s">
        <v>19</v>
      </c>
      <c r="C324" s="91" t="s">
        <v>310</v>
      </c>
      <c r="D324" s="91" t="s">
        <v>21</v>
      </c>
      <c r="E324" s="19" t="s">
        <v>311</v>
      </c>
      <c r="F324" s="20" t="s">
        <v>1335</v>
      </c>
      <c r="G324" s="20" t="s">
        <v>76</v>
      </c>
      <c r="H324" s="20" t="str">
        <f t="shared" si="3"/>
        <v>CT.1</v>
      </c>
      <c r="I324" s="20" t="s">
        <v>42</v>
      </c>
      <c r="J324" s="20" t="s">
        <v>55</v>
      </c>
      <c r="K324" s="20" t="s">
        <v>56</v>
      </c>
      <c r="L324" s="20" t="s">
        <v>1460</v>
      </c>
      <c r="M324" s="20"/>
      <c r="N324" s="21">
        <v>33228</v>
      </c>
      <c r="O324" s="21"/>
      <c r="P324" s="23"/>
      <c r="Q324" s="35"/>
      <c r="R324" s="35">
        <v>6.0000699023199875</v>
      </c>
      <c r="S324" s="35">
        <v>3.4854351187199946</v>
      </c>
      <c r="T324" s="35">
        <v>1.27513141</v>
      </c>
      <c r="U324" s="35"/>
    </row>
    <row r="325" spans="1:21" ht="40" x14ac:dyDescent="0.35">
      <c r="A325" s="98" t="s">
        <v>18</v>
      </c>
      <c r="B325" s="91" t="s">
        <v>19</v>
      </c>
      <c r="C325" s="91" t="s">
        <v>332</v>
      </c>
      <c r="D325" s="91" t="s">
        <v>21</v>
      </c>
      <c r="E325" s="25" t="s">
        <v>333</v>
      </c>
      <c r="F325" s="26" t="s">
        <v>334</v>
      </c>
      <c r="G325" s="26" t="s">
        <v>48</v>
      </c>
      <c r="H325" s="26" t="str">
        <f t="shared" si="3"/>
        <v>CT.1</v>
      </c>
      <c r="I325" s="26" t="s">
        <v>42</v>
      </c>
      <c r="J325" s="26" t="s">
        <v>35</v>
      </c>
      <c r="K325" s="26" t="s">
        <v>36</v>
      </c>
      <c r="L325" s="26" t="s">
        <v>1463</v>
      </c>
      <c r="M325" s="26"/>
      <c r="N325" s="57" t="str">
        <f>"01-01-2000"</f>
        <v>01-01-2000</v>
      </c>
      <c r="O325" s="57"/>
      <c r="P325" s="29"/>
      <c r="Q325" s="57"/>
      <c r="R325" s="55" t="s">
        <v>1524</v>
      </c>
      <c r="S325" s="55" t="s">
        <v>1524</v>
      </c>
      <c r="T325" s="55" t="s">
        <v>1524</v>
      </c>
      <c r="U325" s="55"/>
    </row>
    <row r="326" spans="1:21" ht="30" x14ac:dyDescent="0.35">
      <c r="A326" s="97" t="s">
        <v>18</v>
      </c>
      <c r="B326" s="91" t="s">
        <v>19</v>
      </c>
      <c r="C326" s="91" t="s">
        <v>339</v>
      </c>
      <c r="D326" s="91" t="s">
        <v>21</v>
      </c>
      <c r="E326" s="19" t="s">
        <v>340</v>
      </c>
      <c r="F326" s="20" t="s">
        <v>341</v>
      </c>
      <c r="G326" s="20" t="s">
        <v>48</v>
      </c>
      <c r="H326" s="20" t="str">
        <f t="shared" si="3"/>
        <v>CT.1</v>
      </c>
      <c r="I326" s="20" t="s">
        <v>42</v>
      </c>
      <c r="J326" s="20" t="s">
        <v>342</v>
      </c>
      <c r="K326" s="20" t="s">
        <v>250</v>
      </c>
      <c r="L326" s="40" t="s">
        <v>1393</v>
      </c>
      <c r="M326" s="23"/>
      <c r="N326" s="56" t="str">
        <f>"01-01-2000"</f>
        <v>01-01-2000</v>
      </c>
      <c r="O326" s="56"/>
      <c r="P326" s="23"/>
      <c r="Q326" s="22"/>
      <c r="R326" s="22" t="s">
        <v>1524</v>
      </c>
      <c r="S326" s="22" t="s">
        <v>1524</v>
      </c>
      <c r="T326" s="22" t="s">
        <v>1524</v>
      </c>
      <c r="U326" s="22"/>
    </row>
    <row r="327" spans="1:21" ht="50" x14ac:dyDescent="0.35">
      <c r="A327" s="98" t="s">
        <v>18</v>
      </c>
      <c r="B327" s="90" t="s">
        <v>19</v>
      </c>
      <c r="C327" s="90" t="s">
        <v>346</v>
      </c>
      <c r="D327" s="90" t="s">
        <v>21</v>
      </c>
      <c r="E327" s="25" t="s">
        <v>347</v>
      </c>
      <c r="F327" s="26" t="s">
        <v>348</v>
      </c>
      <c r="G327" s="26" t="s">
        <v>349</v>
      </c>
      <c r="H327" s="27" t="s">
        <v>125</v>
      </c>
      <c r="I327" s="26" t="s">
        <v>42</v>
      </c>
      <c r="J327" s="27" t="s">
        <v>191</v>
      </c>
      <c r="K327" s="27" t="s">
        <v>192</v>
      </c>
      <c r="L327" s="26" t="s">
        <v>1365</v>
      </c>
      <c r="M327" s="26"/>
      <c r="N327" s="28">
        <v>26665</v>
      </c>
      <c r="O327" s="28"/>
      <c r="P327" s="29"/>
      <c r="Q327" s="28"/>
      <c r="R327" s="55">
        <v>0.30866086879999988</v>
      </c>
      <c r="S327" s="55">
        <v>0.3107808688</v>
      </c>
      <c r="T327" s="55">
        <v>0</v>
      </c>
      <c r="U327" s="55"/>
    </row>
    <row r="328" spans="1:21" ht="50" x14ac:dyDescent="0.35">
      <c r="A328" s="97" t="s">
        <v>18</v>
      </c>
      <c r="B328" s="91" t="s">
        <v>19</v>
      </c>
      <c r="C328" s="91" t="s">
        <v>350</v>
      </c>
      <c r="D328" s="90" t="s">
        <v>21</v>
      </c>
      <c r="E328" s="19" t="s">
        <v>351</v>
      </c>
      <c r="F328" s="20" t="s">
        <v>352</v>
      </c>
      <c r="G328" s="20" t="s">
        <v>353</v>
      </c>
      <c r="H328" s="20" t="str">
        <f t="shared" ref="H328:H346" si="4">"CT.1"</f>
        <v>CT.1</v>
      </c>
      <c r="I328" s="20" t="s">
        <v>42</v>
      </c>
      <c r="J328" s="20" t="s">
        <v>191</v>
      </c>
      <c r="K328" s="20" t="s">
        <v>192</v>
      </c>
      <c r="L328" s="20" t="s">
        <v>1365</v>
      </c>
      <c r="M328" s="20"/>
      <c r="N328" s="21">
        <v>42304</v>
      </c>
      <c r="O328" s="21"/>
      <c r="P328" s="23"/>
      <c r="Q328" s="35"/>
      <c r="R328" s="35">
        <v>0</v>
      </c>
      <c r="S328" s="35">
        <v>9.6000000000000002E-2</v>
      </c>
      <c r="T328" s="35">
        <v>0.13031999999999999</v>
      </c>
      <c r="U328" s="35"/>
    </row>
    <row r="329" spans="1:21" ht="50" x14ac:dyDescent="0.35">
      <c r="A329" s="98" t="s">
        <v>18</v>
      </c>
      <c r="B329" s="91" t="s">
        <v>19</v>
      </c>
      <c r="C329" s="91" t="s">
        <v>360</v>
      </c>
      <c r="D329" s="91" t="s">
        <v>21</v>
      </c>
      <c r="E329" s="25" t="s">
        <v>361</v>
      </c>
      <c r="F329" s="26"/>
      <c r="G329" s="26" t="s">
        <v>362</v>
      </c>
      <c r="H329" s="26" t="str">
        <f t="shared" si="4"/>
        <v>CT.1</v>
      </c>
      <c r="I329" s="26" t="s">
        <v>42</v>
      </c>
      <c r="J329" s="26" t="s">
        <v>191</v>
      </c>
      <c r="K329" s="26" t="s">
        <v>192</v>
      </c>
      <c r="L329" s="26" t="s">
        <v>1365</v>
      </c>
      <c r="M329" s="26"/>
      <c r="N329" s="57">
        <v>38353</v>
      </c>
      <c r="O329" s="57"/>
      <c r="P329" s="29"/>
      <c r="Q329" s="57"/>
      <c r="R329" s="55" t="s">
        <v>1524</v>
      </c>
      <c r="S329" s="55" t="s">
        <v>1524</v>
      </c>
      <c r="T329" s="55" t="s">
        <v>1524</v>
      </c>
      <c r="U329" s="55"/>
    </row>
    <row r="330" spans="1:21" ht="50" x14ac:dyDescent="0.35">
      <c r="A330" s="97" t="s">
        <v>18</v>
      </c>
      <c r="B330" s="91" t="s">
        <v>19</v>
      </c>
      <c r="C330" s="91" t="s">
        <v>363</v>
      </c>
      <c r="D330" s="91" t="s">
        <v>21</v>
      </c>
      <c r="E330" s="19" t="s">
        <v>364</v>
      </c>
      <c r="F330" s="18" t="s">
        <v>365</v>
      </c>
      <c r="G330" s="18" t="s">
        <v>366</v>
      </c>
      <c r="H330" s="20" t="str">
        <f t="shared" si="4"/>
        <v>CT.1</v>
      </c>
      <c r="I330" s="20" t="s">
        <v>42</v>
      </c>
      <c r="J330" s="20" t="s">
        <v>191</v>
      </c>
      <c r="K330" s="30" t="s">
        <v>192</v>
      </c>
      <c r="L330" s="20" t="s">
        <v>1365</v>
      </c>
      <c r="M330" s="20"/>
      <c r="N330" s="56">
        <v>33970</v>
      </c>
      <c r="O330" s="56"/>
      <c r="P330" s="23"/>
      <c r="Q330" s="22"/>
      <c r="R330" s="22" t="s">
        <v>1524</v>
      </c>
      <c r="S330" s="22" t="s">
        <v>1524</v>
      </c>
      <c r="T330" s="22" t="s">
        <v>1524</v>
      </c>
      <c r="U330" s="22"/>
    </row>
    <row r="331" spans="1:21" ht="50" x14ac:dyDescent="0.35">
      <c r="A331" s="98" t="s">
        <v>18</v>
      </c>
      <c r="B331" s="90" t="s">
        <v>19</v>
      </c>
      <c r="C331" s="91" t="s">
        <v>371</v>
      </c>
      <c r="D331" s="90" t="s">
        <v>21</v>
      </c>
      <c r="E331" s="25" t="s">
        <v>372</v>
      </c>
      <c r="F331" s="26" t="s">
        <v>268</v>
      </c>
      <c r="G331" s="26" t="s">
        <v>373</v>
      </c>
      <c r="H331" s="26" t="str">
        <f t="shared" si="4"/>
        <v>CT.1</v>
      </c>
      <c r="I331" s="26" t="s">
        <v>42</v>
      </c>
      <c r="J331" s="24" t="s">
        <v>191</v>
      </c>
      <c r="K331" s="24" t="s">
        <v>192</v>
      </c>
      <c r="L331" s="26" t="s">
        <v>1365</v>
      </c>
      <c r="M331" s="26"/>
      <c r="N331" s="28" t="str">
        <f>"01-01-1995"</f>
        <v>01-01-1995</v>
      </c>
      <c r="O331" s="28"/>
      <c r="P331" s="29"/>
      <c r="Q331" s="28"/>
      <c r="R331" s="55" t="s">
        <v>1524</v>
      </c>
      <c r="S331" s="55" t="s">
        <v>1524</v>
      </c>
      <c r="T331" s="55" t="s">
        <v>1524</v>
      </c>
      <c r="U331" s="55"/>
    </row>
    <row r="332" spans="1:21" ht="20" x14ac:dyDescent="0.35">
      <c r="A332" s="97" t="s">
        <v>18</v>
      </c>
      <c r="B332" s="91" t="s">
        <v>19</v>
      </c>
      <c r="C332" s="91" t="s">
        <v>374</v>
      </c>
      <c r="D332" s="91" t="s">
        <v>21</v>
      </c>
      <c r="E332" s="19" t="s">
        <v>375</v>
      </c>
      <c r="F332" s="20" t="s">
        <v>376</v>
      </c>
      <c r="G332" s="20" t="s">
        <v>48</v>
      </c>
      <c r="H332" s="20" t="str">
        <f t="shared" si="4"/>
        <v>CT.1</v>
      </c>
      <c r="I332" s="20" t="s">
        <v>42</v>
      </c>
      <c r="J332" s="20" t="s">
        <v>291</v>
      </c>
      <c r="K332" s="20" t="s">
        <v>292</v>
      </c>
      <c r="L332" s="20" t="s">
        <v>1464</v>
      </c>
      <c r="M332" s="20"/>
      <c r="N332" s="56" t="str">
        <f>"01-01-2000"</f>
        <v>01-01-2000</v>
      </c>
      <c r="O332" s="56"/>
      <c r="P332" s="23"/>
      <c r="Q332" s="22"/>
      <c r="R332" s="22"/>
      <c r="S332" s="22"/>
      <c r="T332" s="22"/>
      <c r="U332" s="22"/>
    </row>
    <row r="333" spans="1:21" ht="30" x14ac:dyDescent="0.35">
      <c r="A333" s="98" t="s">
        <v>18</v>
      </c>
      <c r="B333" s="90" t="s">
        <v>19</v>
      </c>
      <c r="C333" s="90" t="s">
        <v>377</v>
      </c>
      <c r="D333" s="90" t="s">
        <v>21</v>
      </c>
      <c r="E333" s="25" t="s">
        <v>378</v>
      </c>
      <c r="F333" s="26" t="s">
        <v>379</v>
      </c>
      <c r="G333" s="26" t="s">
        <v>380</v>
      </c>
      <c r="H333" s="26" t="str">
        <f t="shared" si="4"/>
        <v>CT.1</v>
      </c>
      <c r="I333" s="26" t="s">
        <v>42</v>
      </c>
      <c r="J333" s="27" t="s">
        <v>291</v>
      </c>
      <c r="K333" s="26" t="s">
        <v>292</v>
      </c>
      <c r="L333" s="26" t="s">
        <v>1464</v>
      </c>
      <c r="M333" s="26"/>
      <c r="N333" s="28" t="str">
        <f>"01-01-2004"</f>
        <v>01-01-2004</v>
      </c>
      <c r="O333" s="28"/>
      <c r="P333" s="29"/>
      <c r="Q333" s="28"/>
      <c r="R333" s="55">
        <v>0.8560131378000001</v>
      </c>
      <c r="S333" s="55">
        <v>0.93577295799999993</v>
      </c>
      <c r="T333" s="55">
        <v>0</v>
      </c>
      <c r="U333" s="55"/>
    </row>
    <row r="334" spans="1:21" ht="20" x14ac:dyDescent="0.35">
      <c r="A334" s="97" t="s">
        <v>18</v>
      </c>
      <c r="B334" s="90" t="s">
        <v>19</v>
      </c>
      <c r="C334" s="90" t="s">
        <v>381</v>
      </c>
      <c r="D334" s="90" t="s">
        <v>21</v>
      </c>
      <c r="E334" s="19" t="s">
        <v>382</v>
      </c>
      <c r="F334" s="20" t="s">
        <v>383</v>
      </c>
      <c r="G334" s="20" t="s">
        <v>380</v>
      </c>
      <c r="H334" s="20" t="str">
        <f t="shared" si="4"/>
        <v>CT.1</v>
      </c>
      <c r="I334" s="20" t="s">
        <v>42</v>
      </c>
      <c r="J334" s="30" t="s">
        <v>291</v>
      </c>
      <c r="K334" s="20" t="s">
        <v>292</v>
      </c>
      <c r="L334" s="20" t="s">
        <v>1464</v>
      </c>
      <c r="M334" s="20"/>
      <c r="N334" s="21" t="str">
        <f>"01-01-2004"</f>
        <v>01-01-2004</v>
      </c>
      <c r="O334" s="21"/>
      <c r="P334" s="23"/>
      <c r="Q334" s="35"/>
      <c r="R334" s="35">
        <v>0.50326548780000002</v>
      </c>
      <c r="S334" s="35">
        <v>1.3207228066000001</v>
      </c>
      <c r="T334" s="35">
        <v>0</v>
      </c>
      <c r="U334" s="35"/>
    </row>
    <row r="335" spans="1:21" ht="30" x14ac:dyDescent="0.35">
      <c r="A335" s="98" t="s">
        <v>18</v>
      </c>
      <c r="B335" s="91" t="s">
        <v>19</v>
      </c>
      <c r="C335" s="91" t="s">
        <v>384</v>
      </c>
      <c r="D335" s="91" t="s">
        <v>21</v>
      </c>
      <c r="E335" s="25" t="s">
        <v>385</v>
      </c>
      <c r="F335" s="26" t="s">
        <v>386</v>
      </c>
      <c r="G335" s="26" t="s">
        <v>48</v>
      </c>
      <c r="H335" s="26" t="str">
        <f t="shared" si="4"/>
        <v>CT.1</v>
      </c>
      <c r="I335" s="26" t="s">
        <v>42</v>
      </c>
      <c r="J335" s="26" t="s">
        <v>291</v>
      </c>
      <c r="K335" s="26" t="s">
        <v>292</v>
      </c>
      <c r="L335" s="26" t="s">
        <v>1464</v>
      </c>
      <c r="M335" s="26"/>
      <c r="N335" s="57" t="str">
        <f>"01-01-2000"</f>
        <v>01-01-2000</v>
      </c>
      <c r="O335" s="57"/>
      <c r="P335" s="29"/>
      <c r="Q335" s="57"/>
      <c r="R335" s="55" t="s">
        <v>1524</v>
      </c>
      <c r="S335" s="55" t="s">
        <v>1524</v>
      </c>
      <c r="T335" s="55" t="s">
        <v>1524</v>
      </c>
      <c r="U335" s="55"/>
    </row>
    <row r="336" spans="1:21" ht="50" x14ac:dyDescent="0.35">
      <c r="A336" s="97" t="s">
        <v>18</v>
      </c>
      <c r="B336" s="91" t="s">
        <v>19</v>
      </c>
      <c r="C336" s="91" t="s">
        <v>343</v>
      </c>
      <c r="D336" s="91" t="s">
        <v>21</v>
      </c>
      <c r="E336" s="19" t="s">
        <v>387</v>
      </c>
      <c r="F336" s="18" t="s">
        <v>388</v>
      </c>
      <c r="G336" s="18" t="s">
        <v>76</v>
      </c>
      <c r="H336" s="20" t="str">
        <f t="shared" si="4"/>
        <v>CT.1</v>
      </c>
      <c r="I336" s="20" t="s">
        <v>42</v>
      </c>
      <c r="J336" s="20" t="s">
        <v>291</v>
      </c>
      <c r="K336" s="20" t="s">
        <v>292</v>
      </c>
      <c r="L336" s="20" t="s">
        <v>1464</v>
      </c>
      <c r="M336" s="20"/>
      <c r="N336" s="21">
        <v>42460</v>
      </c>
      <c r="O336" s="21"/>
      <c r="P336" s="23"/>
      <c r="Q336" s="35"/>
      <c r="R336" s="35" t="s">
        <v>1524</v>
      </c>
      <c r="S336" s="35" t="s">
        <v>1524</v>
      </c>
      <c r="T336" s="35" t="s">
        <v>1524</v>
      </c>
      <c r="U336" s="35"/>
    </row>
    <row r="337" spans="1:21" ht="40" x14ac:dyDescent="0.35">
      <c r="A337" s="98" t="s">
        <v>18</v>
      </c>
      <c r="B337" s="91" t="s">
        <v>19</v>
      </c>
      <c r="C337" s="91" t="s">
        <v>389</v>
      </c>
      <c r="D337" s="91" t="s">
        <v>21</v>
      </c>
      <c r="E337" s="25" t="s">
        <v>390</v>
      </c>
      <c r="F337" s="26" t="s">
        <v>391</v>
      </c>
      <c r="G337" s="26" t="s">
        <v>48</v>
      </c>
      <c r="H337" s="26" t="str">
        <f t="shared" si="4"/>
        <v>CT.1</v>
      </c>
      <c r="I337" s="26" t="s">
        <v>42</v>
      </c>
      <c r="J337" s="26" t="s">
        <v>291</v>
      </c>
      <c r="K337" s="26" t="s">
        <v>292</v>
      </c>
      <c r="L337" s="26" t="s">
        <v>1464</v>
      </c>
      <c r="M337" s="26"/>
      <c r="N337" s="57" t="str">
        <f>"01-01-2000"</f>
        <v>01-01-2000</v>
      </c>
      <c r="O337" s="57"/>
      <c r="P337" s="29"/>
      <c r="Q337" s="57"/>
      <c r="R337" s="55" t="s">
        <v>1524</v>
      </c>
      <c r="S337" s="55" t="s">
        <v>1524</v>
      </c>
      <c r="T337" s="55" t="s">
        <v>1524</v>
      </c>
      <c r="U337" s="55"/>
    </row>
    <row r="338" spans="1:21" ht="30" x14ac:dyDescent="0.35">
      <c r="A338" s="97" t="s">
        <v>18</v>
      </c>
      <c r="B338" s="91" t="s">
        <v>19</v>
      </c>
      <c r="C338" s="91" t="s">
        <v>392</v>
      </c>
      <c r="D338" s="91" t="s">
        <v>21</v>
      </c>
      <c r="E338" s="19" t="s">
        <v>393</v>
      </c>
      <c r="F338" s="20" t="s">
        <v>394</v>
      </c>
      <c r="G338" s="20" t="s">
        <v>48</v>
      </c>
      <c r="H338" s="20" t="str">
        <f t="shared" si="4"/>
        <v>CT.1</v>
      </c>
      <c r="I338" s="20" t="s">
        <v>42</v>
      </c>
      <c r="J338" s="20" t="s">
        <v>291</v>
      </c>
      <c r="K338" s="20" t="s">
        <v>292</v>
      </c>
      <c r="L338" s="20" t="s">
        <v>1464</v>
      </c>
      <c r="M338" s="20"/>
      <c r="N338" s="56" t="str">
        <f>"01-01-2000"</f>
        <v>01-01-2000</v>
      </c>
      <c r="O338" s="56"/>
      <c r="P338" s="23"/>
      <c r="Q338" s="22"/>
      <c r="R338" s="22" t="s">
        <v>1524</v>
      </c>
      <c r="S338" s="22" t="s">
        <v>1524</v>
      </c>
      <c r="T338" s="22" t="s">
        <v>1524</v>
      </c>
      <c r="U338" s="22"/>
    </row>
    <row r="339" spans="1:21" ht="30" x14ac:dyDescent="0.35">
      <c r="A339" s="98" t="s">
        <v>18</v>
      </c>
      <c r="B339" s="91" t="s">
        <v>19</v>
      </c>
      <c r="C339" s="91" t="s">
        <v>343</v>
      </c>
      <c r="D339" s="91" t="s">
        <v>21</v>
      </c>
      <c r="E339" s="25" t="s">
        <v>395</v>
      </c>
      <c r="F339" s="26" t="s">
        <v>396</v>
      </c>
      <c r="G339" s="31" t="s">
        <v>397</v>
      </c>
      <c r="H339" s="26" t="str">
        <f t="shared" si="4"/>
        <v>CT.1</v>
      </c>
      <c r="I339" s="26" t="s">
        <v>42</v>
      </c>
      <c r="J339" s="26" t="s">
        <v>291</v>
      </c>
      <c r="K339" s="26" t="s">
        <v>292</v>
      </c>
      <c r="L339" s="26" t="s">
        <v>1464</v>
      </c>
      <c r="M339" s="26"/>
      <c r="N339" s="28">
        <v>42550</v>
      </c>
      <c r="O339" s="28"/>
      <c r="P339" s="29"/>
      <c r="Q339" s="28"/>
      <c r="R339" s="55" t="s">
        <v>1524</v>
      </c>
      <c r="S339" s="55" t="s">
        <v>1524</v>
      </c>
      <c r="T339" s="55" t="s">
        <v>1524</v>
      </c>
      <c r="U339" s="55"/>
    </row>
    <row r="340" spans="1:21" ht="20" x14ac:dyDescent="0.35">
      <c r="A340" s="97" t="s">
        <v>18</v>
      </c>
      <c r="B340" s="91" t="s">
        <v>19</v>
      </c>
      <c r="C340" s="91" t="s">
        <v>398</v>
      </c>
      <c r="D340" s="91" t="s">
        <v>21</v>
      </c>
      <c r="E340" s="19" t="s">
        <v>399</v>
      </c>
      <c r="F340" s="18" t="s">
        <v>400</v>
      </c>
      <c r="G340" s="18" t="s">
        <v>401</v>
      </c>
      <c r="H340" s="20" t="str">
        <f t="shared" si="4"/>
        <v>CT.1</v>
      </c>
      <c r="I340" s="20" t="s">
        <v>42</v>
      </c>
      <c r="J340" s="20" t="s">
        <v>259</v>
      </c>
      <c r="K340" s="30" t="s">
        <v>260</v>
      </c>
      <c r="L340" s="20" t="s">
        <v>1465</v>
      </c>
      <c r="M340" s="20"/>
      <c r="N340" s="56">
        <v>42278</v>
      </c>
      <c r="O340" s="56"/>
      <c r="P340" s="23"/>
      <c r="Q340" s="22"/>
      <c r="R340" s="22">
        <v>4.5229944799999996E-3</v>
      </c>
      <c r="S340" s="22">
        <v>5.0339311920000004E-2</v>
      </c>
      <c r="T340" s="22">
        <v>6.5380179999999996E-2</v>
      </c>
      <c r="U340" s="22"/>
    </row>
    <row r="341" spans="1:21" ht="30" x14ac:dyDescent="0.35">
      <c r="A341" s="98" t="s">
        <v>18</v>
      </c>
      <c r="B341" s="90" t="s">
        <v>19</v>
      </c>
      <c r="C341" s="91" t="s">
        <v>402</v>
      </c>
      <c r="D341" s="90" t="s">
        <v>21</v>
      </c>
      <c r="E341" s="25" t="s">
        <v>403</v>
      </c>
      <c r="F341" s="26" t="s">
        <v>404</v>
      </c>
      <c r="G341" s="26" t="s">
        <v>290</v>
      </c>
      <c r="H341" s="26" t="str">
        <f t="shared" si="4"/>
        <v>CT.1</v>
      </c>
      <c r="I341" s="26" t="s">
        <v>42</v>
      </c>
      <c r="J341" s="38" t="s">
        <v>291</v>
      </c>
      <c r="K341" s="26" t="s">
        <v>292</v>
      </c>
      <c r="L341" s="26" t="s">
        <v>1466</v>
      </c>
      <c r="M341" s="26"/>
      <c r="N341" s="28" t="str">
        <f>"01-01-2009"</f>
        <v>01-01-2009</v>
      </c>
      <c r="O341" s="28"/>
      <c r="P341" s="29"/>
      <c r="Q341" s="28"/>
      <c r="R341" s="55">
        <v>0.22721914600000007</v>
      </c>
      <c r="S341" s="55">
        <v>5.5829436800000007E-3</v>
      </c>
      <c r="T341" s="55">
        <v>0</v>
      </c>
      <c r="U341" s="55"/>
    </row>
    <row r="342" spans="1:21" ht="30" x14ac:dyDescent="0.35">
      <c r="A342" s="97" t="s">
        <v>18</v>
      </c>
      <c r="B342" s="91" t="s">
        <v>19</v>
      </c>
      <c r="C342" s="91" t="s">
        <v>405</v>
      </c>
      <c r="D342" s="91" t="s">
        <v>21</v>
      </c>
      <c r="E342" s="19" t="s">
        <v>406</v>
      </c>
      <c r="F342" s="20" t="s">
        <v>407</v>
      </c>
      <c r="G342" s="20" t="s">
        <v>48</v>
      </c>
      <c r="H342" s="20" t="str">
        <f t="shared" si="4"/>
        <v>CT.1</v>
      </c>
      <c r="I342" s="20" t="s">
        <v>42</v>
      </c>
      <c r="J342" s="20" t="s">
        <v>291</v>
      </c>
      <c r="K342" s="20" t="s">
        <v>292</v>
      </c>
      <c r="L342" s="20" t="s">
        <v>1467</v>
      </c>
      <c r="M342" s="20"/>
      <c r="N342" s="56" t="str">
        <f>"01-01-2000"</f>
        <v>01-01-2000</v>
      </c>
      <c r="O342" s="56"/>
      <c r="P342" s="23"/>
      <c r="Q342" s="22"/>
      <c r="R342" s="22" t="s">
        <v>1524</v>
      </c>
      <c r="S342" s="22" t="s">
        <v>1524</v>
      </c>
      <c r="T342" s="22" t="s">
        <v>1524</v>
      </c>
      <c r="U342" s="22"/>
    </row>
    <row r="343" spans="1:21" ht="20" x14ac:dyDescent="0.35">
      <c r="A343" s="98" t="s">
        <v>18</v>
      </c>
      <c r="B343" s="91" t="s">
        <v>19</v>
      </c>
      <c r="C343" s="91" t="s">
        <v>408</v>
      </c>
      <c r="D343" s="91" t="s">
        <v>21</v>
      </c>
      <c r="E343" s="25" t="s">
        <v>409</v>
      </c>
      <c r="F343" s="24" t="s">
        <v>410</v>
      </c>
      <c r="G343" s="24" t="s">
        <v>411</v>
      </c>
      <c r="H343" s="26" t="str">
        <f t="shared" si="4"/>
        <v>CT.1</v>
      </c>
      <c r="I343" s="26" t="s">
        <v>42</v>
      </c>
      <c r="J343" s="26" t="s">
        <v>291</v>
      </c>
      <c r="K343" s="26" t="s">
        <v>292</v>
      </c>
      <c r="L343" s="26" t="s">
        <v>1464</v>
      </c>
      <c r="M343" s="26"/>
      <c r="N343" s="57" t="str">
        <f>"06-11-2014"</f>
        <v>06-11-2014</v>
      </c>
      <c r="O343" s="57"/>
      <c r="P343" s="29"/>
      <c r="Q343" s="57"/>
      <c r="R343" s="55">
        <v>3.325319928E-2</v>
      </c>
      <c r="S343" s="55">
        <v>0</v>
      </c>
      <c r="T343" s="55">
        <v>0</v>
      </c>
      <c r="U343" s="55"/>
    </row>
    <row r="344" spans="1:21" ht="30" x14ac:dyDescent="0.35">
      <c r="A344" s="97" t="s">
        <v>18</v>
      </c>
      <c r="B344" s="91" t="s">
        <v>19</v>
      </c>
      <c r="C344" s="91" t="s">
        <v>412</v>
      </c>
      <c r="D344" s="91" t="s">
        <v>21</v>
      </c>
      <c r="E344" s="19" t="s">
        <v>413</v>
      </c>
      <c r="F344" s="20" t="s">
        <v>414</v>
      </c>
      <c r="G344" s="20" t="s">
        <v>48</v>
      </c>
      <c r="H344" s="20" t="str">
        <f t="shared" si="4"/>
        <v>CT.1</v>
      </c>
      <c r="I344" s="20" t="s">
        <v>42</v>
      </c>
      <c r="J344" s="20" t="s">
        <v>291</v>
      </c>
      <c r="K344" s="20" t="s">
        <v>292</v>
      </c>
      <c r="L344" s="20" t="s">
        <v>1464</v>
      </c>
      <c r="M344" s="20"/>
      <c r="N344" s="56" t="str">
        <f>"01-01-2000"</f>
        <v>01-01-2000</v>
      </c>
      <c r="O344" s="56"/>
      <c r="P344" s="23"/>
      <c r="Q344" s="22"/>
      <c r="R344" s="22" t="s">
        <v>1524</v>
      </c>
      <c r="S344" s="22" t="s">
        <v>1524</v>
      </c>
      <c r="T344" s="22" t="s">
        <v>1524</v>
      </c>
      <c r="U344" s="22"/>
    </row>
    <row r="345" spans="1:21" ht="40" x14ac:dyDescent="0.35">
      <c r="A345" s="98" t="s">
        <v>18</v>
      </c>
      <c r="B345" s="91" t="s">
        <v>19</v>
      </c>
      <c r="C345" s="91" t="s">
        <v>343</v>
      </c>
      <c r="D345" s="91" t="s">
        <v>21</v>
      </c>
      <c r="E345" s="25" t="s">
        <v>415</v>
      </c>
      <c r="F345" s="26" t="s">
        <v>416</v>
      </c>
      <c r="G345" s="31" t="s">
        <v>397</v>
      </c>
      <c r="H345" s="26" t="str">
        <f t="shared" si="4"/>
        <v>CT.1</v>
      </c>
      <c r="I345" s="26" t="s">
        <v>42</v>
      </c>
      <c r="J345" s="26" t="s">
        <v>291</v>
      </c>
      <c r="K345" s="26" t="s">
        <v>292</v>
      </c>
      <c r="L345" s="26" t="s">
        <v>1464</v>
      </c>
      <c r="M345" s="26"/>
      <c r="N345" s="28">
        <v>42550</v>
      </c>
      <c r="O345" s="28"/>
      <c r="P345" s="29"/>
      <c r="Q345" s="28"/>
      <c r="R345" s="55" t="s">
        <v>1524</v>
      </c>
      <c r="S345" s="55" t="s">
        <v>1524</v>
      </c>
      <c r="T345" s="55" t="s">
        <v>1524</v>
      </c>
      <c r="U345" s="55"/>
    </row>
    <row r="346" spans="1:21" ht="30" x14ac:dyDescent="0.35">
      <c r="A346" s="97" t="s">
        <v>18</v>
      </c>
      <c r="B346" s="91" t="s">
        <v>19</v>
      </c>
      <c r="C346" s="91" t="s">
        <v>417</v>
      </c>
      <c r="D346" s="91" t="s">
        <v>21</v>
      </c>
      <c r="E346" s="19" t="s">
        <v>418</v>
      </c>
      <c r="F346" s="18" t="s">
        <v>419</v>
      </c>
      <c r="G346" s="18" t="str">
        <f>"DL 162/2014"</f>
        <v>DL 162/2014</v>
      </c>
      <c r="H346" s="20" t="str">
        <f t="shared" si="4"/>
        <v>CT.1</v>
      </c>
      <c r="I346" s="20" t="s">
        <v>42</v>
      </c>
      <c r="J346" s="20" t="s">
        <v>291</v>
      </c>
      <c r="K346" s="20" t="s">
        <v>292</v>
      </c>
      <c r="L346" s="20" t="s">
        <v>1464</v>
      </c>
      <c r="M346" s="20"/>
      <c r="N346" s="56" t="str">
        <f>"06-11-2014"</f>
        <v>06-11-2014</v>
      </c>
      <c r="O346" s="56"/>
      <c r="P346" s="23"/>
      <c r="Q346" s="56"/>
      <c r="R346" s="22" t="s">
        <v>1524</v>
      </c>
      <c r="S346" s="22" t="s">
        <v>1524</v>
      </c>
      <c r="T346" s="22" t="s">
        <v>1524</v>
      </c>
      <c r="U346" s="22"/>
    </row>
    <row r="347" spans="1:21" ht="30" x14ac:dyDescent="0.35">
      <c r="A347" s="98" t="s">
        <v>18</v>
      </c>
      <c r="B347" s="91" t="s">
        <v>19</v>
      </c>
      <c r="C347" s="91" t="s">
        <v>420</v>
      </c>
      <c r="D347" s="91" t="s">
        <v>29</v>
      </c>
      <c r="E347" s="25" t="s">
        <v>418</v>
      </c>
      <c r="F347" s="24" t="s">
        <v>419</v>
      </c>
      <c r="G347" s="24" t="str">
        <f>"DL 162/2014"</f>
        <v>DL 162/2014</v>
      </c>
      <c r="H347" s="26" t="str">
        <f>"CT.5"</f>
        <v>CT.5</v>
      </c>
      <c r="I347" s="26" t="s">
        <v>34</v>
      </c>
      <c r="J347" s="26" t="s">
        <v>291</v>
      </c>
      <c r="K347" s="26" t="s">
        <v>292</v>
      </c>
      <c r="L347" s="26" t="s">
        <v>1464</v>
      </c>
      <c r="M347" s="26"/>
      <c r="N347" s="57">
        <v>41949</v>
      </c>
      <c r="O347" s="57"/>
      <c r="P347" s="29"/>
      <c r="Q347" s="57"/>
      <c r="R347" s="55" t="s">
        <v>1524</v>
      </c>
      <c r="S347" s="55" t="s">
        <v>1524</v>
      </c>
      <c r="T347" s="55" t="s">
        <v>1524</v>
      </c>
      <c r="U347" s="55"/>
    </row>
    <row r="348" spans="1:21" ht="30" x14ac:dyDescent="0.35">
      <c r="A348" s="97" t="s">
        <v>18</v>
      </c>
      <c r="B348" s="91" t="s">
        <v>19</v>
      </c>
      <c r="C348" s="91" t="s">
        <v>421</v>
      </c>
      <c r="D348" s="91" t="s">
        <v>21</v>
      </c>
      <c r="E348" s="19" t="s">
        <v>422</v>
      </c>
      <c r="F348" s="20" t="s">
        <v>423</v>
      </c>
      <c r="G348" s="20" t="s">
        <v>48</v>
      </c>
      <c r="H348" s="20" t="str">
        <f t="shared" ref="H348:H378" si="5">"CT.1"</f>
        <v>CT.1</v>
      </c>
      <c r="I348" s="20" t="s">
        <v>42</v>
      </c>
      <c r="J348" s="20" t="s">
        <v>342</v>
      </c>
      <c r="K348" s="20" t="s">
        <v>250</v>
      </c>
      <c r="L348" s="20" t="s">
        <v>1393</v>
      </c>
      <c r="M348" s="20"/>
      <c r="N348" s="56" t="str">
        <f>"01-01-2000"</f>
        <v>01-01-2000</v>
      </c>
      <c r="O348" s="56"/>
      <c r="P348" s="23"/>
      <c r="Q348" s="56"/>
      <c r="R348" s="22" t="s">
        <v>1524</v>
      </c>
      <c r="S348" s="22" t="s">
        <v>1524</v>
      </c>
      <c r="T348" s="22" t="s">
        <v>1524</v>
      </c>
      <c r="U348" s="22"/>
    </row>
    <row r="349" spans="1:21" ht="20" x14ac:dyDescent="0.35">
      <c r="A349" s="98" t="s">
        <v>18</v>
      </c>
      <c r="B349" s="91" t="s">
        <v>19</v>
      </c>
      <c r="C349" s="91" t="s">
        <v>427</v>
      </c>
      <c r="D349" s="91" t="s">
        <v>21</v>
      </c>
      <c r="E349" s="25" t="s">
        <v>428</v>
      </c>
      <c r="F349" s="26" t="s">
        <v>429</v>
      </c>
      <c r="G349" s="26" t="s">
        <v>76</v>
      </c>
      <c r="H349" s="26" t="str">
        <f t="shared" si="5"/>
        <v>CT.1</v>
      </c>
      <c r="I349" s="26" t="s">
        <v>42</v>
      </c>
      <c r="J349" s="26" t="s">
        <v>35</v>
      </c>
      <c r="K349" s="26" t="s">
        <v>36</v>
      </c>
      <c r="L349" s="26" t="s">
        <v>1468</v>
      </c>
      <c r="M349" s="26"/>
      <c r="N349" s="28">
        <v>36145</v>
      </c>
      <c r="O349" s="28"/>
      <c r="P349" s="29"/>
      <c r="Q349" s="28"/>
      <c r="R349" s="55">
        <v>0.8448259323199997</v>
      </c>
      <c r="S349" s="55">
        <v>0.87501657778000219</v>
      </c>
      <c r="T349" s="55">
        <v>0.60950634000000004</v>
      </c>
      <c r="U349" s="55"/>
    </row>
    <row r="350" spans="1:21" ht="30" x14ac:dyDescent="0.35">
      <c r="A350" s="97" t="s">
        <v>18</v>
      </c>
      <c r="B350" s="91" t="s">
        <v>19</v>
      </c>
      <c r="C350" s="91" t="s">
        <v>438</v>
      </c>
      <c r="D350" s="91" t="s">
        <v>21</v>
      </c>
      <c r="E350" s="19" t="s">
        <v>439</v>
      </c>
      <c r="F350" s="18" t="s">
        <v>440</v>
      </c>
      <c r="G350" s="20" t="s">
        <v>441</v>
      </c>
      <c r="H350" s="20" t="str">
        <f t="shared" si="5"/>
        <v>CT.1</v>
      </c>
      <c r="I350" s="20" t="s">
        <v>42</v>
      </c>
      <c r="J350" s="20" t="s">
        <v>35</v>
      </c>
      <c r="K350" s="20" t="s">
        <v>36</v>
      </c>
      <c r="L350" s="20" t="s">
        <v>1470</v>
      </c>
      <c r="M350" s="20"/>
      <c r="N350" s="21">
        <v>37792</v>
      </c>
      <c r="O350" s="21"/>
      <c r="P350" s="23"/>
      <c r="Q350" s="21"/>
      <c r="R350" s="22">
        <v>1.368575648E-2</v>
      </c>
      <c r="S350" s="22">
        <v>1.7852191040000003E-2</v>
      </c>
      <c r="T350" s="22">
        <v>1.69656E-3</v>
      </c>
      <c r="U350" s="22"/>
    </row>
    <row r="351" spans="1:21" ht="50" x14ac:dyDescent="0.35">
      <c r="A351" s="98" t="s">
        <v>18</v>
      </c>
      <c r="B351" s="91" t="s">
        <v>19</v>
      </c>
      <c r="C351" s="91" t="s">
        <v>455</v>
      </c>
      <c r="D351" s="90" t="s">
        <v>21</v>
      </c>
      <c r="E351" s="25" t="s">
        <v>456</v>
      </c>
      <c r="F351" s="26" t="s">
        <v>457</v>
      </c>
      <c r="G351" s="26" t="s">
        <v>458</v>
      </c>
      <c r="H351" s="26" t="str">
        <f t="shared" si="5"/>
        <v>CT.1</v>
      </c>
      <c r="I351" s="26" t="s">
        <v>42</v>
      </c>
      <c r="J351" s="24" t="s">
        <v>272</v>
      </c>
      <c r="K351" s="24" t="s">
        <v>273</v>
      </c>
      <c r="L351" s="26" t="s">
        <v>1472</v>
      </c>
      <c r="M351" s="26"/>
      <c r="N351" s="28" t="str">
        <f>"01-01-1972"</f>
        <v>01-01-1972</v>
      </c>
      <c r="O351" s="28"/>
      <c r="P351" s="29"/>
      <c r="Q351" s="28"/>
      <c r="R351" s="55">
        <v>0</v>
      </c>
      <c r="S351" s="55">
        <v>3.5379394399999995E-3</v>
      </c>
      <c r="T351" s="55">
        <v>0</v>
      </c>
      <c r="U351" s="55"/>
    </row>
    <row r="352" spans="1:21" ht="20" x14ac:dyDescent="0.35">
      <c r="A352" s="97" t="s">
        <v>18</v>
      </c>
      <c r="B352" s="91" t="s">
        <v>19</v>
      </c>
      <c r="C352" s="91" t="s">
        <v>459</v>
      </c>
      <c r="D352" s="91" t="s">
        <v>21</v>
      </c>
      <c r="E352" s="19" t="s">
        <v>460</v>
      </c>
      <c r="F352" s="18" t="s">
        <v>461</v>
      </c>
      <c r="G352" s="18" t="s">
        <v>462</v>
      </c>
      <c r="H352" s="20" t="str">
        <f t="shared" si="5"/>
        <v>CT.1</v>
      </c>
      <c r="I352" s="20" t="s">
        <v>42</v>
      </c>
      <c r="J352" s="20" t="s">
        <v>291</v>
      </c>
      <c r="K352" s="20" t="s">
        <v>292</v>
      </c>
      <c r="L352" s="20" t="s">
        <v>1464</v>
      </c>
      <c r="M352" s="20"/>
      <c r="N352" s="21">
        <v>36862</v>
      </c>
      <c r="O352" s="21"/>
      <c r="P352" s="23"/>
      <c r="Q352" s="21"/>
      <c r="R352" s="22">
        <v>0.20102976727999999</v>
      </c>
      <c r="S352" s="22">
        <v>0.20293782816</v>
      </c>
      <c r="T352" s="22">
        <v>0</v>
      </c>
      <c r="U352" s="22"/>
    </row>
    <row r="353" spans="1:21" ht="20" x14ac:dyDescent="0.35">
      <c r="A353" s="98" t="s">
        <v>18</v>
      </c>
      <c r="B353" s="90" t="s">
        <v>19</v>
      </c>
      <c r="C353" s="91" t="s">
        <v>468</v>
      </c>
      <c r="D353" s="90" t="s">
        <v>21</v>
      </c>
      <c r="E353" s="25" t="s">
        <v>469</v>
      </c>
      <c r="F353" s="26" t="s">
        <v>470</v>
      </c>
      <c r="G353" s="26" t="s">
        <v>471</v>
      </c>
      <c r="H353" s="26" t="str">
        <f t="shared" si="5"/>
        <v>CT.1</v>
      </c>
      <c r="I353" s="26" t="s">
        <v>42</v>
      </c>
      <c r="J353" s="27" t="s">
        <v>272</v>
      </c>
      <c r="K353" s="27" t="s">
        <v>273</v>
      </c>
      <c r="L353" s="27" t="s">
        <v>1474</v>
      </c>
      <c r="M353" s="27"/>
      <c r="N353" s="28" t="str">
        <f>"01-01-1991"</f>
        <v>01-01-1991</v>
      </c>
      <c r="O353" s="28"/>
      <c r="P353" s="29"/>
      <c r="Q353" s="28"/>
      <c r="R353" s="55" t="s">
        <v>1524</v>
      </c>
      <c r="S353" s="55" t="s">
        <v>1524</v>
      </c>
      <c r="T353" s="55" t="s">
        <v>1524</v>
      </c>
      <c r="U353" s="55"/>
    </row>
    <row r="354" spans="1:21" ht="30" x14ac:dyDescent="0.35">
      <c r="A354" s="97" t="s">
        <v>18</v>
      </c>
      <c r="B354" s="91" t="s">
        <v>19</v>
      </c>
      <c r="C354" s="91" t="s">
        <v>483</v>
      </c>
      <c r="D354" s="91" t="s">
        <v>21</v>
      </c>
      <c r="E354" s="19" t="s">
        <v>484</v>
      </c>
      <c r="F354" s="20" t="s">
        <v>485</v>
      </c>
      <c r="G354" s="20" t="s">
        <v>48</v>
      </c>
      <c r="H354" s="20" t="str">
        <f t="shared" si="5"/>
        <v>CT.1</v>
      </c>
      <c r="I354" s="20" t="s">
        <v>42</v>
      </c>
      <c r="J354" s="20" t="s">
        <v>35</v>
      </c>
      <c r="K354" s="20" t="s">
        <v>36</v>
      </c>
      <c r="L354" s="20" t="s">
        <v>1476</v>
      </c>
      <c r="M354" s="20"/>
      <c r="N354" s="56" t="str">
        <f>"01-01-2000"</f>
        <v>01-01-2000</v>
      </c>
      <c r="O354" s="56"/>
      <c r="P354" s="23"/>
      <c r="Q354" s="56"/>
      <c r="R354" s="22" t="s">
        <v>1524</v>
      </c>
      <c r="S354" s="22" t="s">
        <v>1524</v>
      </c>
      <c r="T354" s="22" t="s">
        <v>1524</v>
      </c>
      <c r="U354" s="22"/>
    </row>
    <row r="355" spans="1:21" s="7" customFormat="1" ht="30" x14ac:dyDescent="0.35">
      <c r="A355" s="98" t="s">
        <v>18</v>
      </c>
      <c r="B355" s="91" t="s">
        <v>19</v>
      </c>
      <c r="C355" s="91" t="s">
        <v>486</v>
      </c>
      <c r="D355" s="91" t="s">
        <v>21</v>
      </c>
      <c r="E355" s="25" t="s">
        <v>673</v>
      </c>
      <c r="F355" s="26" t="s">
        <v>487</v>
      </c>
      <c r="G355" s="26" t="s">
        <v>48</v>
      </c>
      <c r="H355" s="26" t="str">
        <f t="shared" si="5"/>
        <v>CT.1</v>
      </c>
      <c r="I355" s="26" t="s">
        <v>42</v>
      </c>
      <c r="J355" s="26" t="s">
        <v>35</v>
      </c>
      <c r="K355" s="26" t="s">
        <v>36</v>
      </c>
      <c r="L355" s="26" t="s">
        <v>1477</v>
      </c>
      <c r="M355" s="26"/>
      <c r="N355" s="57" t="str">
        <f>"01-01-2000"</f>
        <v>01-01-2000</v>
      </c>
      <c r="O355" s="57"/>
      <c r="P355" s="29"/>
      <c r="Q355" s="57"/>
      <c r="R355" s="55" t="s">
        <v>1524</v>
      </c>
      <c r="S355" s="55" t="s">
        <v>1524</v>
      </c>
      <c r="T355" s="55" t="s">
        <v>1524</v>
      </c>
      <c r="U355" s="55"/>
    </row>
    <row r="356" spans="1:21" ht="30" x14ac:dyDescent="0.35">
      <c r="A356" s="97" t="s">
        <v>18</v>
      </c>
      <c r="B356" s="91" t="s">
        <v>19</v>
      </c>
      <c r="C356" s="91" t="s">
        <v>488</v>
      </c>
      <c r="D356" s="91" t="s">
        <v>21</v>
      </c>
      <c r="E356" s="19" t="s">
        <v>489</v>
      </c>
      <c r="F356" s="20" t="s">
        <v>490</v>
      </c>
      <c r="G356" s="20" t="s">
        <v>48</v>
      </c>
      <c r="H356" s="20" t="str">
        <f t="shared" si="5"/>
        <v>CT.1</v>
      </c>
      <c r="I356" s="20" t="s">
        <v>42</v>
      </c>
      <c r="J356" s="20" t="s">
        <v>35</v>
      </c>
      <c r="K356" s="20" t="s">
        <v>36</v>
      </c>
      <c r="L356" s="20" t="s">
        <v>1248</v>
      </c>
      <c r="M356" s="20"/>
      <c r="N356" s="56" t="str">
        <f>"01-01-2000"</f>
        <v>01-01-2000</v>
      </c>
      <c r="O356" s="56"/>
      <c r="P356" s="23"/>
      <c r="Q356" s="56"/>
      <c r="R356" s="22">
        <v>567.79999999999995</v>
      </c>
      <c r="S356" s="22">
        <v>613.39073954517357</v>
      </c>
      <c r="T356" s="22">
        <v>468.28726749999998</v>
      </c>
      <c r="U356" s="22"/>
    </row>
    <row r="357" spans="1:21" ht="30" x14ac:dyDescent="0.35">
      <c r="A357" s="98" t="s">
        <v>18</v>
      </c>
      <c r="B357" s="91" t="s">
        <v>19</v>
      </c>
      <c r="C357" s="91" t="s">
        <v>496</v>
      </c>
      <c r="D357" s="91" t="s">
        <v>21</v>
      </c>
      <c r="E357" s="25" t="s">
        <v>497</v>
      </c>
      <c r="F357" s="26" t="s">
        <v>498</v>
      </c>
      <c r="G357" s="26" t="s">
        <v>48</v>
      </c>
      <c r="H357" s="26" t="str">
        <f t="shared" si="5"/>
        <v>CT.1</v>
      </c>
      <c r="I357" s="26" t="s">
        <v>42</v>
      </c>
      <c r="J357" s="26" t="s">
        <v>49</v>
      </c>
      <c r="K357" s="26" t="s">
        <v>50</v>
      </c>
      <c r="L357" s="26" t="s">
        <v>1476</v>
      </c>
      <c r="M357" s="26"/>
      <c r="N357" s="57" t="str">
        <f>"01-01-2000"</f>
        <v>01-01-2000</v>
      </c>
      <c r="O357" s="57"/>
      <c r="P357" s="29"/>
      <c r="Q357" s="57"/>
      <c r="R357" s="55">
        <v>40.073806366220019</v>
      </c>
      <c r="S357" s="55">
        <v>40.612154761119115</v>
      </c>
      <c r="T357" s="55">
        <v>1.3014966000000001</v>
      </c>
      <c r="U357" s="55"/>
    </row>
    <row r="358" spans="1:21" ht="30" x14ac:dyDescent="0.35">
      <c r="A358" s="97" t="s">
        <v>18</v>
      </c>
      <c r="B358" s="91" t="s">
        <v>19</v>
      </c>
      <c r="C358" s="91" t="s">
        <v>499</v>
      </c>
      <c r="D358" s="91" t="s">
        <v>21</v>
      </c>
      <c r="E358" s="19" t="s">
        <v>500</v>
      </c>
      <c r="F358" s="20" t="s">
        <v>498</v>
      </c>
      <c r="G358" s="20" t="s">
        <v>48</v>
      </c>
      <c r="H358" s="20" t="str">
        <f t="shared" si="5"/>
        <v>CT.1</v>
      </c>
      <c r="I358" s="20" t="s">
        <v>42</v>
      </c>
      <c r="J358" s="20" t="s">
        <v>49</v>
      </c>
      <c r="K358" s="30" t="s">
        <v>50</v>
      </c>
      <c r="L358" s="20" t="s">
        <v>1476</v>
      </c>
      <c r="M358" s="20"/>
      <c r="N358" s="56" t="str">
        <f>"01-01-2000"</f>
        <v>01-01-2000</v>
      </c>
      <c r="O358" s="56"/>
      <c r="P358" s="23"/>
      <c r="Q358" s="56"/>
      <c r="R358" s="22">
        <v>2.4338534880000005E-2</v>
      </c>
      <c r="S358" s="22">
        <v>1.2253573280000001E-2</v>
      </c>
      <c r="T358" s="22">
        <v>3.1990560000000001E-2</v>
      </c>
      <c r="U358" s="22"/>
    </row>
    <row r="359" spans="1:21" ht="20" x14ac:dyDescent="0.35">
      <c r="A359" s="98" t="s">
        <v>18</v>
      </c>
      <c r="B359" s="91" t="s">
        <v>19</v>
      </c>
      <c r="C359" s="91" t="s">
        <v>508</v>
      </c>
      <c r="D359" s="90" t="s">
        <v>21</v>
      </c>
      <c r="E359" s="25" t="s">
        <v>509</v>
      </c>
      <c r="F359" s="24"/>
      <c r="G359" s="26" t="s">
        <v>510</v>
      </c>
      <c r="H359" s="26" t="str">
        <f t="shared" si="5"/>
        <v>CT.1</v>
      </c>
      <c r="I359" s="26" t="s">
        <v>42</v>
      </c>
      <c r="J359" s="26" t="s">
        <v>291</v>
      </c>
      <c r="K359" s="26" t="s">
        <v>292</v>
      </c>
      <c r="L359" s="26" t="s">
        <v>1464</v>
      </c>
      <c r="M359" s="26"/>
      <c r="N359" s="57">
        <v>35431</v>
      </c>
      <c r="O359" s="57"/>
      <c r="P359" s="29"/>
      <c r="Q359" s="57"/>
      <c r="R359" s="55">
        <v>0</v>
      </c>
      <c r="S359" s="55">
        <v>0</v>
      </c>
      <c r="T359" s="55">
        <v>0</v>
      </c>
      <c r="U359" s="55"/>
    </row>
    <row r="360" spans="1:21" ht="30" x14ac:dyDescent="0.35">
      <c r="A360" s="97" t="s">
        <v>18</v>
      </c>
      <c r="B360" s="91" t="s">
        <v>19</v>
      </c>
      <c r="C360" s="91" t="s">
        <v>360</v>
      </c>
      <c r="D360" s="90" t="s">
        <v>21</v>
      </c>
      <c r="E360" s="19" t="s">
        <v>521</v>
      </c>
      <c r="F360" s="20" t="s">
        <v>53</v>
      </c>
      <c r="G360" s="20" t="s">
        <v>522</v>
      </c>
      <c r="H360" s="20" t="str">
        <f t="shared" si="5"/>
        <v>CT.1</v>
      </c>
      <c r="I360" s="20" t="s">
        <v>42</v>
      </c>
      <c r="J360" s="20" t="s">
        <v>272</v>
      </c>
      <c r="K360" s="20" t="s">
        <v>273</v>
      </c>
      <c r="L360" s="20" t="s">
        <v>1447</v>
      </c>
      <c r="M360" s="20"/>
      <c r="N360" s="21">
        <v>39448</v>
      </c>
      <c r="O360" s="21"/>
      <c r="P360" s="23"/>
      <c r="Q360" s="21"/>
      <c r="R360" s="22" t="s">
        <v>1524</v>
      </c>
      <c r="S360" s="22" t="s">
        <v>1524</v>
      </c>
      <c r="T360" s="22" t="s">
        <v>1524</v>
      </c>
      <c r="U360" s="22"/>
    </row>
    <row r="361" spans="1:21" ht="20" x14ac:dyDescent="0.35">
      <c r="A361" s="98" t="s">
        <v>18</v>
      </c>
      <c r="B361" s="91" t="s">
        <v>19</v>
      </c>
      <c r="C361" s="91" t="s">
        <v>523</v>
      </c>
      <c r="D361" s="91" t="s">
        <v>21</v>
      </c>
      <c r="E361" s="25" t="s">
        <v>524</v>
      </c>
      <c r="F361" s="24" t="s">
        <v>525</v>
      </c>
      <c r="G361" s="24" t="s">
        <v>526</v>
      </c>
      <c r="H361" s="26" t="str">
        <f t="shared" si="5"/>
        <v>CT.1</v>
      </c>
      <c r="I361" s="26" t="s">
        <v>42</v>
      </c>
      <c r="J361" s="26" t="s">
        <v>259</v>
      </c>
      <c r="K361" s="27" t="s">
        <v>260</v>
      </c>
      <c r="L361" s="26" t="s">
        <v>1479</v>
      </c>
      <c r="M361" s="26"/>
      <c r="N361" s="28">
        <v>31202</v>
      </c>
      <c r="O361" s="28"/>
      <c r="P361" s="29"/>
      <c r="Q361" s="28"/>
      <c r="R361" s="55" t="s">
        <v>1524</v>
      </c>
      <c r="S361" s="55" t="s">
        <v>1524</v>
      </c>
      <c r="T361" s="55" t="s">
        <v>1524</v>
      </c>
      <c r="U361" s="55"/>
    </row>
    <row r="362" spans="1:21" ht="80" x14ac:dyDescent="0.35">
      <c r="A362" s="97" t="s">
        <v>18</v>
      </c>
      <c r="B362" s="91" t="s">
        <v>19</v>
      </c>
      <c r="C362" s="91" t="s">
        <v>532</v>
      </c>
      <c r="D362" s="91" t="s">
        <v>21</v>
      </c>
      <c r="E362" s="19" t="s">
        <v>533</v>
      </c>
      <c r="F362" s="20" t="s">
        <v>534</v>
      </c>
      <c r="G362" s="20" t="s">
        <v>48</v>
      </c>
      <c r="H362" s="20" t="str">
        <f t="shared" si="5"/>
        <v>CT.1</v>
      </c>
      <c r="I362" s="20" t="s">
        <v>42</v>
      </c>
      <c r="J362" s="20" t="s">
        <v>122</v>
      </c>
      <c r="K362" s="30" t="s">
        <v>72</v>
      </c>
      <c r="L362" s="20" t="s">
        <v>1249</v>
      </c>
      <c r="M362" s="20"/>
      <c r="N362" s="56" t="str">
        <f>"01-01-2000"</f>
        <v>01-01-2000</v>
      </c>
      <c r="O362" s="56"/>
      <c r="P362" s="23"/>
      <c r="Q362" s="56"/>
      <c r="R362" s="22" t="s">
        <v>1524</v>
      </c>
      <c r="S362" s="22" t="s">
        <v>1524</v>
      </c>
      <c r="T362" s="22" t="s">
        <v>1524</v>
      </c>
      <c r="U362" s="22"/>
    </row>
    <row r="363" spans="1:21" ht="30" x14ac:dyDescent="0.35">
      <c r="A363" s="98" t="s">
        <v>18</v>
      </c>
      <c r="B363" s="91" t="s">
        <v>19</v>
      </c>
      <c r="C363" s="91" t="s">
        <v>540</v>
      </c>
      <c r="D363" s="91" t="s">
        <v>21</v>
      </c>
      <c r="E363" s="25" t="s">
        <v>541</v>
      </c>
      <c r="F363" s="24" t="s">
        <v>542</v>
      </c>
      <c r="G363" s="26" t="s">
        <v>543</v>
      </c>
      <c r="H363" s="26" t="str">
        <f t="shared" si="5"/>
        <v>CT.1</v>
      </c>
      <c r="I363" s="26" t="s">
        <v>42</v>
      </c>
      <c r="J363" s="26" t="s">
        <v>35</v>
      </c>
      <c r="K363" s="26" t="s">
        <v>36</v>
      </c>
      <c r="L363" s="26" t="s">
        <v>1460</v>
      </c>
      <c r="M363" s="26"/>
      <c r="N363" s="28">
        <v>38064</v>
      </c>
      <c r="O363" s="28"/>
      <c r="P363" s="29"/>
      <c r="Q363" s="28"/>
      <c r="R363" s="55">
        <v>10.131935477679978</v>
      </c>
      <c r="S363" s="55">
        <v>6.9602015072000105</v>
      </c>
      <c r="T363" s="55">
        <v>7.56753638</v>
      </c>
      <c r="U363" s="55"/>
    </row>
    <row r="364" spans="1:21" ht="30" x14ac:dyDescent="0.35">
      <c r="A364" s="97" t="s">
        <v>18</v>
      </c>
      <c r="B364" s="91" t="s">
        <v>19</v>
      </c>
      <c r="C364" s="91" t="s">
        <v>556</v>
      </c>
      <c r="D364" s="91" t="s">
        <v>21</v>
      </c>
      <c r="E364" s="19" t="s">
        <v>557</v>
      </c>
      <c r="F364" s="20" t="s">
        <v>558</v>
      </c>
      <c r="G364" s="20" t="s">
        <v>48</v>
      </c>
      <c r="H364" s="20" t="str">
        <f t="shared" si="5"/>
        <v>CT.1</v>
      </c>
      <c r="I364" s="20" t="s">
        <v>42</v>
      </c>
      <c r="J364" s="20" t="s">
        <v>35</v>
      </c>
      <c r="K364" s="20" t="s">
        <v>36</v>
      </c>
      <c r="L364" s="20" t="s">
        <v>1484</v>
      </c>
      <c r="M364" s="20"/>
      <c r="N364" s="56" t="str">
        <f>"01-01-2000"</f>
        <v>01-01-2000</v>
      </c>
      <c r="O364" s="56"/>
      <c r="P364" s="23"/>
      <c r="Q364" s="56"/>
      <c r="R364" s="22" t="s">
        <v>1524</v>
      </c>
      <c r="S364" s="22" t="s">
        <v>1524</v>
      </c>
      <c r="T364" s="22" t="s">
        <v>1524</v>
      </c>
      <c r="U364" s="22"/>
    </row>
    <row r="365" spans="1:21" ht="20" x14ac:dyDescent="0.35">
      <c r="A365" s="98" t="s">
        <v>18</v>
      </c>
      <c r="B365" s="90" t="s">
        <v>19</v>
      </c>
      <c r="C365" s="90" t="s">
        <v>343</v>
      </c>
      <c r="D365" s="90" t="s">
        <v>21</v>
      </c>
      <c r="E365" s="25" t="s">
        <v>559</v>
      </c>
      <c r="F365" s="26"/>
      <c r="G365" s="26"/>
      <c r="H365" s="27" t="str">
        <f t="shared" si="5"/>
        <v>CT.1</v>
      </c>
      <c r="I365" s="26" t="s">
        <v>42</v>
      </c>
      <c r="J365" s="27"/>
      <c r="K365" s="27"/>
      <c r="L365" s="27"/>
      <c r="M365" s="27"/>
      <c r="N365" s="28"/>
      <c r="O365" s="28"/>
      <c r="P365" s="29"/>
      <c r="Q365" s="28"/>
      <c r="R365" s="55" t="s">
        <v>1524</v>
      </c>
      <c r="S365" s="55" t="s">
        <v>1524</v>
      </c>
      <c r="T365" s="55" t="s">
        <v>1524</v>
      </c>
      <c r="U365" s="55"/>
    </row>
    <row r="366" spans="1:21" ht="40" x14ac:dyDescent="0.35">
      <c r="A366" s="97" t="s">
        <v>83</v>
      </c>
      <c r="B366" s="91" t="s">
        <v>19</v>
      </c>
      <c r="C366" s="91" t="s">
        <v>84</v>
      </c>
      <c r="D366" s="91" t="s">
        <v>21</v>
      </c>
      <c r="E366" s="19" t="s">
        <v>85</v>
      </c>
      <c r="F366" s="20" t="s">
        <v>86</v>
      </c>
      <c r="G366" s="20" t="s">
        <v>41</v>
      </c>
      <c r="H366" s="20" t="str">
        <f t="shared" si="5"/>
        <v>CT.1</v>
      </c>
      <c r="I366" s="30" t="s">
        <v>42</v>
      </c>
      <c r="J366" s="30" t="s">
        <v>43</v>
      </c>
      <c r="K366" s="30" t="s">
        <v>44</v>
      </c>
      <c r="L366" s="30" t="s">
        <v>1442</v>
      </c>
      <c r="M366" s="30"/>
      <c r="N366" s="21" t="str">
        <f t="shared" ref="N366:N378" si="6">"01-08-2010"</f>
        <v>01-08-2010</v>
      </c>
      <c r="O366" s="21"/>
      <c r="P366" s="23"/>
      <c r="Q366" s="21"/>
      <c r="R366" s="23"/>
      <c r="S366" s="23"/>
      <c r="T366" s="23"/>
      <c r="U366" s="40"/>
    </row>
    <row r="367" spans="1:21" ht="40" x14ac:dyDescent="0.35">
      <c r="A367" s="98" t="s">
        <v>83</v>
      </c>
      <c r="B367" s="91" t="s">
        <v>19</v>
      </c>
      <c r="C367" s="91" t="s">
        <v>90</v>
      </c>
      <c r="D367" s="91" t="s">
        <v>21</v>
      </c>
      <c r="E367" s="25" t="s">
        <v>91</v>
      </c>
      <c r="F367" s="26" t="s">
        <v>92</v>
      </c>
      <c r="G367" s="26" t="s">
        <v>41</v>
      </c>
      <c r="H367" s="26" t="str">
        <f t="shared" si="5"/>
        <v>CT.1</v>
      </c>
      <c r="I367" s="27" t="s">
        <v>42</v>
      </c>
      <c r="J367" s="27" t="s">
        <v>43</v>
      </c>
      <c r="K367" s="27" t="s">
        <v>44</v>
      </c>
      <c r="L367" s="27" t="s">
        <v>1442</v>
      </c>
      <c r="M367" s="27"/>
      <c r="N367" s="28" t="str">
        <f t="shared" si="6"/>
        <v>01-08-2010</v>
      </c>
      <c r="O367" s="28"/>
      <c r="P367" s="29"/>
      <c r="Q367" s="28"/>
      <c r="R367" s="29"/>
      <c r="S367" s="29"/>
      <c r="T367" s="29"/>
      <c r="U367" s="38"/>
    </row>
    <row r="368" spans="1:21" ht="30" x14ac:dyDescent="0.35">
      <c r="A368" s="97" t="s">
        <v>83</v>
      </c>
      <c r="B368" s="90" t="s">
        <v>19</v>
      </c>
      <c r="C368" s="91" t="s">
        <v>93</v>
      </c>
      <c r="D368" s="91" t="s">
        <v>21</v>
      </c>
      <c r="E368" s="19" t="s">
        <v>94</v>
      </c>
      <c r="F368" s="20" t="s">
        <v>95</v>
      </c>
      <c r="G368" s="20" t="s">
        <v>41</v>
      </c>
      <c r="H368" s="20" t="str">
        <f t="shared" si="5"/>
        <v>CT.1</v>
      </c>
      <c r="I368" s="20" t="s">
        <v>42</v>
      </c>
      <c r="J368" s="20" t="s">
        <v>43</v>
      </c>
      <c r="K368" s="20" t="s">
        <v>44</v>
      </c>
      <c r="L368" s="20" t="s">
        <v>1440</v>
      </c>
      <c r="M368" s="20"/>
      <c r="N368" s="21" t="str">
        <f t="shared" si="6"/>
        <v>01-08-2010</v>
      </c>
      <c r="O368" s="21"/>
      <c r="P368" s="23"/>
      <c r="Q368" s="21"/>
      <c r="R368" s="23"/>
      <c r="S368" s="23"/>
      <c r="T368" s="23"/>
      <c r="U368" s="40"/>
    </row>
    <row r="369" spans="1:21" ht="30" x14ac:dyDescent="0.35">
      <c r="A369" s="98" t="s">
        <v>83</v>
      </c>
      <c r="B369" s="91" t="s">
        <v>19</v>
      </c>
      <c r="C369" s="91" t="s">
        <v>96</v>
      </c>
      <c r="D369" s="91" t="s">
        <v>21</v>
      </c>
      <c r="E369" s="25" t="s">
        <v>97</v>
      </c>
      <c r="F369" s="26" t="s">
        <v>98</v>
      </c>
      <c r="G369" s="26" t="s">
        <v>41</v>
      </c>
      <c r="H369" s="26" t="str">
        <f t="shared" si="5"/>
        <v>CT.1</v>
      </c>
      <c r="I369" s="27" t="s">
        <v>42</v>
      </c>
      <c r="J369" s="27" t="s">
        <v>43</v>
      </c>
      <c r="K369" s="27" t="s">
        <v>44</v>
      </c>
      <c r="L369" s="27" t="s">
        <v>1250</v>
      </c>
      <c r="M369" s="27"/>
      <c r="N369" s="28" t="str">
        <f t="shared" si="6"/>
        <v>01-08-2010</v>
      </c>
      <c r="O369" s="28"/>
      <c r="P369" s="29"/>
      <c r="Q369" s="28"/>
      <c r="R369" s="29"/>
      <c r="S369" s="29"/>
      <c r="T369" s="29"/>
      <c r="U369" s="38"/>
    </row>
    <row r="370" spans="1:21" ht="30" x14ac:dyDescent="0.35">
      <c r="A370" s="97" t="s">
        <v>83</v>
      </c>
      <c r="B370" s="90" t="s">
        <v>19</v>
      </c>
      <c r="C370" s="91" t="s">
        <v>99</v>
      </c>
      <c r="D370" s="91" t="s">
        <v>21</v>
      </c>
      <c r="E370" s="19" t="s">
        <v>100</v>
      </c>
      <c r="F370" s="20" t="s">
        <v>101</v>
      </c>
      <c r="G370" s="20" t="s">
        <v>41</v>
      </c>
      <c r="H370" s="20" t="str">
        <f t="shared" si="5"/>
        <v>CT.1</v>
      </c>
      <c r="I370" s="20" t="s">
        <v>42</v>
      </c>
      <c r="J370" s="20" t="s">
        <v>43</v>
      </c>
      <c r="K370" s="20" t="s">
        <v>44</v>
      </c>
      <c r="L370" s="20" t="s">
        <v>1440</v>
      </c>
      <c r="M370" s="20"/>
      <c r="N370" s="21" t="str">
        <f t="shared" si="6"/>
        <v>01-08-2010</v>
      </c>
      <c r="O370" s="58"/>
      <c r="P370" s="23"/>
      <c r="Q370" s="58"/>
      <c r="R370" s="59"/>
      <c r="S370" s="59"/>
      <c r="T370" s="59"/>
      <c r="U370" s="40"/>
    </row>
    <row r="371" spans="1:21" ht="30" x14ac:dyDescent="0.35">
      <c r="A371" s="98" t="s">
        <v>83</v>
      </c>
      <c r="B371" s="91" t="s">
        <v>19</v>
      </c>
      <c r="C371" s="91" t="s">
        <v>102</v>
      </c>
      <c r="D371" s="91" t="s">
        <v>21</v>
      </c>
      <c r="E371" s="25" t="s">
        <v>103</v>
      </c>
      <c r="F371" s="26" t="s">
        <v>104</v>
      </c>
      <c r="G371" s="26" t="s">
        <v>41</v>
      </c>
      <c r="H371" s="26" t="str">
        <f t="shared" si="5"/>
        <v>CT.1</v>
      </c>
      <c r="I371" s="27" t="s">
        <v>42</v>
      </c>
      <c r="J371" s="27" t="s">
        <v>43</v>
      </c>
      <c r="K371" s="27" t="s">
        <v>44</v>
      </c>
      <c r="L371" s="27" t="s">
        <v>1440</v>
      </c>
      <c r="M371" s="27"/>
      <c r="N371" s="28" t="str">
        <f t="shared" si="6"/>
        <v>01-08-2010</v>
      </c>
      <c r="O371" s="28"/>
      <c r="P371" s="29"/>
      <c r="Q371" s="28"/>
      <c r="R371" s="29"/>
      <c r="S371" s="29"/>
      <c r="T371" s="29"/>
      <c r="U371" s="38"/>
    </row>
    <row r="372" spans="1:21" ht="30" x14ac:dyDescent="0.35">
      <c r="A372" s="97" t="s">
        <v>83</v>
      </c>
      <c r="B372" s="90" t="s">
        <v>19</v>
      </c>
      <c r="C372" s="91" t="s">
        <v>105</v>
      </c>
      <c r="D372" s="91" t="s">
        <v>21</v>
      </c>
      <c r="E372" s="19" t="s">
        <v>106</v>
      </c>
      <c r="F372" s="20" t="s">
        <v>107</v>
      </c>
      <c r="G372" s="20" t="s">
        <v>41</v>
      </c>
      <c r="H372" s="20" t="str">
        <f t="shared" si="5"/>
        <v>CT.1</v>
      </c>
      <c r="I372" s="20" t="s">
        <v>42</v>
      </c>
      <c r="J372" s="20" t="s">
        <v>43</v>
      </c>
      <c r="K372" s="20" t="s">
        <v>44</v>
      </c>
      <c r="L372" s="20" t="s">
        <v>1444</v>
      </c>
      <c r="M372" s="20"/>
      <c r="N372" s="21" t="str">
        <f t="shared" si="6"/>
        <v>01-08-2010</v>
      </c>
      <c r="O372" s="58"/>
      <c r="P372" s="23"/>
      <c r="Q372" s="58"/>
      <c r="R372" s="59"/>
      <c r="S372" s="59"/>
      <c r="T372" s="59"/>
      <c r="U372" s="40"/>
    </row>
    <row r="373" spans="1:21" ht="40" x14ac:dyDescent="0.35">
      <c r="A373" s="98" t="s">
        <v>83</v>
      </c>
      <c r="B373" s="91" t="s">
        <v>19</v>
      </c>
      <c r="C373" s="91" t="s">
        <v>108</v>
      </c>
      <c r="D373" s="90" t="s">
        <v>21</v>
      </c>
      <c r="E373" s="25" t="s">
        <v>109</v>
      </c>
      <c r="F373" s="26" t="s">
        <v>110</v>
      </c>
      <c r="G373" s="26" t="s">
        <v>41</v>
      </c>
      <c r="H373" s="26" t="str">
        <f t="shared" si="5"/>
        <v>CT.1</v>
      </c>
      <c r="I373" s="27" t="s">
        <v>42</v>
      </c>
      <c r="J373" s="27" t="s">
        <v>43</v>
      </c>
      <c r="K373" s="27" t="s">
        <v>44</v>
      </c>
      <c r="L373" s="27" t="s">
        <v>1442</v>
      </c>
      <c r="M373" s="27"/>
      <c r="N373" s="28" t="str">
        <f t="shared" si="6"/>
        <v>01-08-2010</v>
      </c>
      <c r="O373" s="28"/>
      <c r="P373" s="29"/>
      <c r="Q373" s="28"/>
      <c r="R373" s="29"/>
      <c r="S373" s="29"/>
      <c r="T373" s="29"/>
      <c r="U373" s="38"/>
    </row>
    <row r="374" spans="1:21" ht="30" x14ac:dyDescent="0.35">
      <c r="A374" s="97" t="s">
        <v>83</v>
      </c>
      <c r="B374" s="90" t="s">
        <v>19</v>
      </c>
      <c r="C374" s="91" t="s">
        <v>102</v>
      </c>
      <c r="D374" s="91" t="s">
        <v>21</v>
      </c>
      <c r="E374" s="19" t="s">
        <v>111</v>
      </c>
      <c r="F374" s="20" t="s">
        <v>112</v>
      </c>
      <c r="G374" s="20" t="s">
        <v>41</v>
      </c>
      <c r="H374" s="20" t="str">
        <f t="shared" si="5"/>
        <v>CT.1</v>
      </c>
      <c r="I374" s="20" t="s">
        <v>42</v>
      </c>
      <c r="J374" s="20" t="s">
        <v>43</v>
      </c>
      <c r="K374" s="20" t="s">
        <v>44</v>
      </c>
      <c r="L374" s="20" t="s">
        <v>1440</v>
      </c>
      <c r="M374" s="20"/>
      <c r="N374" s="21" t="str">
        <f t="shared" si="6"/>
        <v>01-08-2010</v>
      </c>
      <c r="O374" s="58"/>
      <c r="P374" s="23"/>
      <c r="Q374" s="58"/>
      <c r="R374" s="59"/>
      <c r="S374" s="59"/>
      <c r="T374" s="59"/>
      <c r="U374" s="40"/>
    </row>
    <row r="375" spans="1:21" ht="30" x14ac:dyDescent="0.35">
      <c r="A375" s="98" t="s">
        <v>83</v>
      </c>
      <c r="B375" s="91" t="s">
        <v>19</v>
      </c>
      <c r="C375" s="91" t="s">
        <v>102</v>
      </c>
      <c r="D375" s="91" t="s">
        <v>21</v>
      </c>
      <c r="E375" s="25" t="s">
        <v>113</v>
      </c>
      <c r="F375" s="26" t="s">
        <v>114</v>
      </c>
      <c r="G375" s="26" t="s">
        <v>41</v>
      </c>
      <c r="H375" s="26" t="str">
        <f t="shared" si="5"/>
        <v>CT.1</v>
      </c>
      <c r="I375" s="27" t="s">
        <v>42</v>
      </c>
      <c r="J375" s="26" t="s">
        <v>43</v>
      </c>
      <c r="K375" s="27" t="s">
        <v>44</v>
      </c>
      <c r="L375" s="26" t="s">
        <v>1444</v>
      </c>
      <c r="M375" s="26"/>
      <c r="N375" s="28" t="str">
        <f t="shared" si="6"/>
        <v>01-08-2010</v>
      </c>
      <c r="O375" s="28"/>
      <c r="P375" s="29"/>
      <c r="Q375" s="28"/>
      <c r="R375" s="29"/>
      <c r="S375" s="29"/>
      <c r="T375" s="29"/>
      <c r="U375" s="38"/>
    </row>
    <row r="376" spans="1:21" ht="30" x14ac:dyDescent="0.35">
      <c r="A376" s="97" t="s">
        <v>83</v>
      </c>
      <c r="B376" s="90" t="s">
        <v>19</v>
      </c>
      <c r="C376" s="91" t="s">
        <v>102</v>
      </c>
      <c r="D376" s="91" t="s">
        <v>21</v>
      </c>
      <c r="E376" s="19" t="s">
        <v>115</v>
      </c>
      <c r="F376" s="20" t="s">
        <v>116</v>
      </c>
      <c r="G376" s="20" t="s">
        <v>41</v>
      </c>
      <c r="H376" s="20" t="str">
        <f t="shared" si="5"/>
        <v>CT.1</v>
      </c>
      <c r="I376" s="20" t="s">
        <v>42</v>
      </c>
      <c r="J376" s="20" t="s">
        <v>43</v>
      </c>
      <c r="K376" s="20" t="s">
        <v>44</v>
      </c>
      <c r="L376" s="20" t="s">
        <v>1440</v>
      </c>
      <c r="M376" s="20"/>
      <c r="N376" s="21" t="str">
        <f t="shared" si="6"/>
        <v>01-08-2010</v>
      </c>
      <c r="O376" s="21"/>
      <c r="P376" s="23"/>
      <c r="Q376" s="21"/>
      <c r="R376" s="23"/>
      <c r="S376" s="23"/>
      <c r="T376" s="23"/>
      <c r="U376" s="40"/>
    </row>
    <row r="377" spans="1:21" ht="30" x14ac:dyDescent="0.35">
      <c r="A377" s="98" t="s">
        <v>83</v>
      </c>
      <c r="B377" s="91" t="s">
        <v>19</v>
      </c>
      <c r="C377" s="91" t="s">
        <v>117</v>
      </c>
      <c r="D377" s="91" t="s">
        <v>21</v>
      </c>
      <c r="E377" s="25" t="s">
        <v>118</v>
      </c>
      <c r="F377" s="26" t="s">
        <v>119</v>
      </c>
      <c r="G377" s="26" t="s">
        <v>41</v>
      </c>
      <c r="H377" s="26" t="str">
        <f t="shared" si="5"/>
        <v>CT.1</v>
      </c>
      <c r="I377" s="27" t="s">
        <v>42</v>
      </c>
      <c r="J377" s="26" t="s">
        <v>43</v>
      </c>
      <c r="K377" s="27" t="s">
        <v>44</v>
      </c>
      <c r="L377" s="27" t="s">
        <v>1490</v>
      </c>
      <c r="M377" s="27"/>
      <c r="N377" s="28" t="str">
        <f t="shared" si="6"/>
        <v>01-08-2010</v>
      </c>
      <c r="O377" s="28"/>
      <c r="P377" s="29"/>
      <c r="Q377" s="28"/>
      <c r="R377" s="29"/>
      <c r="S377" s="29"/>
      <c r="T377" s="29"/>
      <c r="U377" s="38"/>
    </row>
    <row r="378" spans="1:21" ht="40" x14ac:dyDescent="0.35">
      <c r="A378" s="97" t="s">
        <v>83</v>
      </c>
      <c r="B378" s="90" t="s">
        <v>19</v>
      </c>
      <c r="C378" s="90" t="s">
        <v>102</v>
      </c>
      <c r="D378" s="90" t="s">
        <v>21</v>
      </c>
      <c r="E378" s="19" t="s">
        <v>120</v>
      </c>
      <c r="F378" s="30" t="s">
        <v>121</v>
      </c>
      <c r="G378" s="30" t="s">
        <v>41</v>
      </c>
      <c r="H378" s="30" t="str">
        <f t="shared" si="5"/>
        <v>CT.1</v>
      </c>
      <c r="I378" s="30" t="s">
        <v>42</v>
      </c>
      <c r="J378" s="30" t="s">
        <v>122</v>
      </c>
      <c r="K378" s="30" t="s">
        <v>72</v>
      </c>
      <c r="L378" s="30" t="s">
        <v>1481</v>
      </c>
      <c r="M378" s="30"/>
      <c r="N378" s="21" t="str">
        <f t="shared" si="6"/>
        <v>01-08-2010</v>
      </c>
      <c r="O378" s="21"/>
      <c r="P378" s="23"/>
      <c r="Q378" s="21"/>
      <c r="R378" s="23"/>
      <c r="S378" s="23"/>
      <c r="T378" s="23"/>
      <c r="U378" s="40"/>
    </row>
    <row r="379" spans="1:21" ht="40" x14ac:dyDescent="0.35">
      <c r="A379" s="98" t="s">
        <v>83</v>
      </c>
      <c r="B379" s="91" t="s">
        <v>19</v>
      </c>
      <c r="C379" s="91" t="s">
        <v>102</v>
      </c>
      <c r="D379" s="91" t="s">
        <v>21</v>
      </c>
      <c r="E379" s="25" t="s">
        <v>123</v>
      </c>
      <c r="F379" s="26" t="s">
        <v>124</v>
      </c>
      <c r="G379" s="26" t="s">
        <v>41</v>
      </c>
      <c r="H379" s="26" t="s">
        <v>125</v>
      </c>
      <c r="I379" s="27" t="s">
        <v>42</v>
      </c>
      <c r="J379" s="26" t="s">
        <v>43</v>
      </c>
      <c r="K379" s="27" t="s">
        <v>44</v>
      </c>
      <c r="L379" s="27" t="s">
        <v>1491</v>
      </c>
      <c r="M379" s="27"/>
      <c r="N379" s="28">
        <v>42605</v>
      </c>
      <c r="O379" s="28"/>
      <c r="P379" s="29"/>
      <c r="Q379" s="28"/>
      <c r="R379" s="29"/>
      <c r="S379" s="29"/>
      <c r="T379" s="29"/>
      <c r="U379" s="38"/>
    </row>
    <row r="380" spans="1:21" ht="30" x14ac:dyDescent="0.35">
      <c r="A380" s="97" t="s">
        <v>83</v>
      </c>
      <c r="B380" s="90" t="s">
        <v>19</v>
      </c>
      <c r="C380" s="90" t="s">
        <v>126</v>
      </c>
      <c r="D380" s="90" t="s">
        <v>29</v>
      </c>
      <c r="E380" s="19" t="s">
        <v>127</v>
      </c>
      <c r="F380" s="30" t="s">
        <v>128</v>
      </c>
      <c r="G380" s="30" t="s">
        <v>41</v>
      </c>
      <c r="H380" s="30" t="str">
        <f t="shared" ref="H380:H386" si="7">"CT.5"</f>
        <v>CT.5</v>
      </c>
      <c r="I380" s="30" t="s">
        <v>34</v>
      </c>
      <c r="J380" s="30" t="s">
        <v>43</v>
      </c>
      <c r="K380" s="30" t="s">
        <v>44</v>
      </c>
      <c r="L380" s="30" t="s">
        <v>1440</v>
      </c>
      <c r="M380" s="30"/>
      <c r="N380" s="21" t="str">
        <f t="shared" ref="N380:N394" si="8">"01-08-2010"</f>
        <v>01-08-2010</v>
      </c>
      <c r="O380" s="21"/>
      <c r="P380" s="23"/>
      <c r="Q380" s="21"/>
      <c r="R380" s="23"/>
      <c r="S380" s="23"/>
      <c r="T380" s="23"/>
      <c r="U380" s="40"/>
    </row>
    <row r="381" spans="1:21" ht="30" x14ac:dyDescent="0.35">
      <c r="A381" s="98" t="s">
        <v>83</v>
      </c>
      <c r="B381" s="91" t="s">
        <v>19</v>
      </c>
      <c r="C381" s="91" t="s">
        <v>102</v>
      </c>
      <c r="D381" s="91" t="s">
        <v>29</v>
      </c>
      <c r="E381" s="25" t="s">
        <v>129</v>
      </c>
      <c r="F381" s="26" t="s">
        <v>130</v>
      </c>
      <c r="G381" s="26" t="s">
        <v>41</v>
      </c>
      <c r="H381" s="26" t="str">
        <f t="shared" si="7"/>
        <v>CT.5</v>
      </c>
      <c r="I381" s="26" t="s">
        <v>34</v>
      </c>
      <c r="J381" s="26" t="s">
        <v>43</v>
      </c>
      <c r="K381" s="27" t="s">
        <v>44</v>
      </c>
      <c r="L381" s="27" t="s">
        <v>1440</v>
      </c>
      <c r="M381" s="27"/>
      <c r="N381" s="28" t="str">
        <f t="shared" si="8"/>
        <v>01-08-2010</v>
      </c>
      <c r="O381" s="28"/>
      <c r="P381" s="29"/>
      <c r="Q381" s="28"/>
      <c r="R381" s="29"/>
      <c r="S381" s="29"/>
      <c r="T381" s="29"/>
      <c r="U381" s="38"/>
    </row>
    <row r="382" spans="1:21" ht="40" x14ac:dyDescent="0.35">
      <c r="A382" s="97" t="s">
        <v>83</v>
      </c>
      <c r="B382" s="90" t="s">
        <v>19</v>
      </c>
      <c r="C382" s="90" t="s">
        <v>131</v>
      </c>
      <c r="D382" s="90" t="s">
        <v>29</v>
      </c>
      <c r="E382" s="19" t="s">
        <v>132</v>
      </c>
      <c r="F382" s="30" t="s">
        <v>1334</v>
      </c>
      <c r="G382" s="30" t="s">
        <v>41</v>
      </c>
      <c r="H382" s="30" t="str">
        <f t="shared" si="7"/>
        <v>CT.5</v>
      </c>
      <c r="I382" s="30" t="s">
        <v>34</v>
      </c>
      <c r="J382" s="30" t="s">
        <v>43</v>
      </c>
      <c r="K382" s="30" t="s">
        <v>44</v>
      </c>
      <c r="L382" s="30" t="s">
        <v>1492</v>
      </c>
      <c r="M382" s="30"/>
      <c r="N382" s="21" t="str">
        <f t="shared" si="8"/>
        <v>01-08-2010</v>
      </c>
      <c r="O382" s="21"/>
      <c r="P382" s="23"/>
      <c r="Q382" s="21"/>
      <c r="R382" s="23"/>
      <c r="S382" s="23"/>
      <c r="T382" s="23"/>
      <c r="U382" s="40"/>
    </row>
    <row r="383" spans="1:21" ht="40" x14ac:dyDescent="0.35">
      <c r="A383" s="98" t="s">
        <v>83</v>
      </c>
      <c r="B383" s="91" t="s">
        <v>19</v>
      </c>
      <c r="C383" s="91" t="s">
        <v>102</v>
      </c>
      <c r="D383" s="91" t="s">
        <v>29</v>
      </c>
      <c r="E383" s="25" t="s">
        <v>133</v>
      </c>
      <c r="F383" s="26" t="s">
        <v>134</v>
      </c>
      <c r="G383" s="26" t="s">
        <v>41</v>
      </c>
      <c r="H383" s="26" t="str">
        <f t="shared" si="7"/>
        <v>CT.5</v>
      </c>
      <c r="I383" s="26" t="s">
        <v>34</v>
      </c>
      <c r="J383" s="26" t="s">
        <v>43</v>
      </c>
      <c r="K383" s="27" t="s">
        <v>44</v>
      </c>
      <c r="L383" s="27" t="s">
        <v>1442</v>
      </c>
      <c r="M383" s="27"/>
      <c r="N383" s="28" t="str">
        <f t="shared" si="8"/>
        <v>01-08-2010</v>
      </c>
      <c r="O383" s="28"/>
      <c r="P383" s="29"/>
      <c r="Q383" s="28"/>
      <c r="R383" s="29"/>
      <c r="S383" s="29"/>
      <c r="T383" s="29"/>
      <c r="U383" s="38"/>
    </row>
    <row r="384" spans="1:21" ht="30" x14ac:dyDescent="0.35">
      <c r="A384" s="97" t="s">
        <v>83</v>
      </c>
      <c r="B384" s="91" t="s">
        <v>19</v>
      </c>
      <c r="C384" s="91" t="s">
        <v>102</v>
      </c>
      <c r="D384" s="91" t="s">
        <v>29</v>
      </c>
      <c r="E384" s="19" t="s">
        <v>135</v>
      </c>
      <c r="F384" s="20" t="s">
        <v>136</v>
      </c>
      <c r="G384" s="20" t="s">
        <v>41</v>
      </c>
      <c r="H384" s="20" t="str">
        <f t="shared" si="7"/>
        <v>CT.5</v>
      </c>
      <c r="I384" s="20" t="s">
        <v>34</v>
      </c>
      <c r="J384" s="20" t="s">
        <v>43</v>
      </c>
      <c r="K384" s="20" t="s">
        <v>44</v>
      </c>
      <c r="L384" s="20" t="s">
        <v>1444</v>
      </c>
      <c r="M384" s="20"/>
      <c r="N384" s="21" t="str">
        <f t="shared" si="8"/>
        <v>01-08-2010</v>
      </c>
      <c r="O384" s="21"/>
      <c r="P384" s="23"/>
      <c r="Q384" s="21"/>
      <c r="R384" s="23"/>
      <c r="S384" s="23"/>
      <c r="T384" s="23"/>
      <c r="U384" s="40"/>
    </row>
    <row r="385" spans="1:21" ht="30" x14ac:dyDescent="0.35">
      <c r="A385" s="98" t="s">
        <v>83</v>
      </c>
      <c r="B385" s="91" t="s">
        <v>19</v>
      </c>
      <c r="C385" s="91" t="s">
        <v>137</v>
      </c>
      <c r="D385" s="91" t="s">
        <v>29</v>
      </c>
      <c r="E385" s="25" t="s">
        <v>138</v>
      </c>
      <c r="F385" s="26" t="s">
        <v>139</v>
      </c>
      <c r="G385" s="26" t="s">
        <v>41</v>
      </c>
      <c r="H385" s="26" t="str">
        <f t="shared" si="7"/>
        <v>CT.5</v>
      </c>
      <c r="I385" s="26" t="s">
        <v>34</v>
      </c>
      <c r="J385" s="26" t="s">
        <v>43</v>
      </c>
      <c r="K385" s="26" t="s">
        <v>44</v>
      </c>
      <c r="L385" s="26" t="s">
        <v>1440</v>
      </c>
      <c r="M385" s="26"/>
      <c r="N385" s="28" t="str">
        <f t="shared" si="8"/>
        <v>01-08-2010</v>
      </c>
      <c r="O385" s="28"/>
      <c r="P385" s="29"/>
      <c r="Q385" s="28"/>
      <c r="R385" s="29"/>
      <c r="S385" s="29"/>
      <c r="T385" s="29"/>
      <c r="U385" s="38"/>
    </row>
    <row r="386" spans="1:21" ht="30" x14ac:dyDescent="0.35">
      <c r="A386" s="97" t="s">
        <v>83</v>
      </c>
      <c r="B386" s="91" t="s">
        <v>19</v>
      </c>
      <c r="C386" s="91" t="s">
        <v>140</v>
      </c>
      <c r="D386" s="91" t="s">
        <v>29</v>
      </c>
      <c r="E386" s="19" t="s">
        <v>141</v>
      </c>
      <c r="F386" s="20" t="s">
        <v>142</v>
      </c>
      <c r="G386" s="20" t="s">
        <v>41</v>
      </c>
      <c r="H386" s="20" t="str">
        <f t="shared" si="7"/>
        <v>CT.5</v>
      </c>
      <c r="I386" s="20" t="s">
        <v>34</v>
      </c>
      <c r="J386" s="20" t="s">
        <v>43</v>
      </c>
      <c r="K386" s="20" t="s">
        <v>44</v>
      </c>
      <c r="L386" s="20" t="s">
        <v>1440</v>
      </c>
      <c r="M386" s="20"/>
      <c r="N386" s="21" t="str">
        <f t="shared" si="8"/>
        <v>01-08-2010</v>
      </c>
      <c r="O386" s="21"/>
      <c r="P386" s="23"/>
      <c r="Q386" s="21"/>
      <c r="R386" s="23"/>
      <c r="S386" s="23"/>
      <c r="T386" s="23"/>
      <c r="U386" s="40"/>
    </row>
    <row r="387" spans="1:21" ht="30" x14ac:dyDescent="0.35">
      <c r="A387" s="98" t="s">
        <v>83</v>
      </c>
      <c r="B387" s="91" t="s">
        <v>19</v>
      </c>
      <c r="C387" s="91" t="s">
        <v>102</v>
      </c>
      <c r="D387" s="91" t="s">
        <v>21</v>
      </c>
      <c r="E387" s="25" t="s">
        <v>111</v>
      </c>
      <c r="F387" s="26" t="s">
        <v>112</v>
      </c>
      <c r="G387" s="26" t="s">
        <v>41</v>
      </c>
      <c r="H387" s="26" t="str">
        <f>"CT.1"</f>
        <v>CT.1</v>
      </c>
      <c r="I387" s="26" t="s">
        <v>42</v>
      </c>
      <c r="J387" s="26" t="s">
        <v>43</v>
      </c>
      <c r="K387" s="27" t="s">
        <v>44</v>
      </c>
      <c r="L387" s="27" t="s">
        <v>1440</v>
      </c>
      <c r="M387" s="27"/>
      <c r="N387" s="28" t="str">
        <f t="shared" si="8"/>
        <v>01-08-2010</v>
      </c>
      <c r="O387" s="28"/>
      <c r="P387" s="29"/>
      <c r="Q387" s="28"/>
      <c r="R387" s="29"/>
      <c r="S387" s="29"/>
      <c r="T387" s="29"/>
      <c r="U387" s="38"/>
    </row>
    <row r="388" spans="1:21" ht="50" x14ac:dyDescent="0.35">
      <c r="A388" s="97" t="s">
        <v>83</v>
      </c>
      <c r="B388" s="91" t="s">
        <v>19</v>
      </c>
      <c r="C388" s="91" t="str">
        <f>"DF.3.C.001"</f>
        <v>DF.3.C.001</v>
      </c>
      <c r="D388" s="91" t="s">
        <v>21</v>
      </c>
      <c r="E388" s="19" t="s">
        <v>367</v>
      </c>
      <c r="F388" s="20" t="s">
        <v>368</v>
      </c>
      <c r="G388" s="20" t="s">
        <v>41</v>
      </c>
      <c r="H388" s="20" t="str">
        <f>"CT.1"</f>
        <v>CT.1</v>
      </c>
      <c r="I388" s="30" t="s">
        <v>42</v>
      </c>
      <c r="J388" s="30" t="str">
        <f>"CF.11"</f>
        <v>CF.11</v>
      </c>
      <c r="K388" s="30" t="s">
        <v>192</v>
      </c>
      <c r="L388" s="30" t="s">
        <v>1448</v>
      </c>
      <c r="M388" s="30"/>
      <c r="N388" s="21" t="str">
        <f t="shared" si="8"/>
        <v>01-08-2010</v>
      </c>
      <c r="O388" s="21"/>
      <c r="P388" s="23"/>
      <c r="Q388" s="21"/>
      <c r="R388" s="23"/>
      <c r="S388" s="23"/>
      <c r="T388" s="23"/>
      <c r="U388" s="40"/>
    </row>
    <row r="389" spans="1:21" ht="50" x14ac:dyDescent="0.35">
      <c r="A389" s="98" t="s">
        <v>83</v>
      </c>
      <c r="B389" s="91" t="s">
        <v>19</v>
      </c>
      <c r="C389" s="91" t="str">
        <f>"DF.3.C.001"</f>
        <v>DF.3.C.001</v>
      </c>
      <c r="D389" s="91" t="s">
        <v>21</v>
      </c>
      <c r="E389" s="25" t="s">
        <v>369</v>
      </c>
      <c r="F389" s="24" t="s">
        <v>370</v>
      </c>
      <c r="G389" s="24" t="s">
        <v>41</v>
      </c>
      <c r="H389" s="24" t="str">
        <f>"CT.1"</f>
        <v>CT.1</v>
      </c>
      <c r="I389" s="26" t="s">
        <v>42</v>
      </c>
      <c r="J389" s="24" t="str">
        <f>"CF.11"</f>
        <v>CF.11</v>
      </c>
      <c r="K389" s="24" t="s">
        <v>192</v>
      </c>
      <c r="L389" s="27" t="s">
        <v>1448</v>
      </c>
      <c r="M389" s="27"/>
      <c r="N389" s="57" t="str">
        <f t="shared" si="8"/>
        <v>01-08-2010</v>
      </c>
      <c r="O389" s="57"/>
      <c r="P389" s="29"/>
      <c r="Q389" s="57"/>
      <c r="R389" s="60"/>
      <c r="S389" s="60"/>
      <c r="T389" s="60"/>
      <c r="U389" s="38"/>
    </row>
    <row r="390" spans="1:21" ht="20" x14ac:dyDescent="0.35">
      <c r="A390" s="97" t="s">
        <v>83</v>
      </c>
      <c r="B390" s="90" t="s">
        <v>19</v>
      </c>
      <c r="C390" s="90" t="s">
        <v>102</v>
      </c>
      <c r="D390" s="90" t="s">
        <v>29</v>
      </c>
      <c r="E390" s="19" t="s">
        <v>504</v>
      </c>
      <c r="F390" s="30" t="s">
        <v>505</v>
      </c>
      <c r="G390" s="30" t="s">
        <v>41</v>
      </c>
      <c r="H390" s="30" t="str">
        <f>"CT.5"</f>
        <v>CT.5</v>
      </c>
      <c r="I390" s="30" t="s">
        <v>34</v>
      </c>
      <c r="J390" s="30" t="s">
        <v>259</v>
      </c>
      <c r="K390" s="30" t="s">
        <v>260</v>
      </c>
      <c r="L390" s="30" t="s">
        <v>1478</v>
      </c>
      <c r="M390" s="30"/>
      <c r="N390" s="21" t="str">
        <f t="shared" si="8"/>
        <v>01-08-2010</v>
      </c>
      <c r="O390" s="21"/>
      <c r="P390" s="23"/>
      <c r="Q390" s="21"/>
      <c r="R390" s="23"/>
      <c r="S390" s="23"/>
      <c r="T390" s="23"/>
      <c r="U390" s="40"/>
    </row>
    <row r="391" spans="1:21" ht="20" x14ac:dyDescent="0.35">
      <c r="A391" s="98" t="s">
        <v>83</v>
      </c>
      <c r="B391" s="90" t="s">
        <v>19</v>
      </c>
      <c r="C391" s="90" t="s">
        <v>102</v>
      </c>
      <c r="D391" s="90" t="s">
        <v>29</v>
      </c>
      <c r="E391" s="25" t="s">
        <v>506</v>
      </c>
      <c r="F391" s="27" t="s">
        <v>507</v>
      </c>
      <c r="G391" s="27" t="s">
        <v>41</v>
      </c>
      <c r="H391" s="27" t="str">
        <f>"CT.5"</f>
        <v>CT.5</v>
      </c>
      <c r="I391" s="27" t="s">
        <v>34</v>
      </c>
      <c r="J391" s="27" t="s">
        <v>259</v>
      </c>
      <c r="K391" s="27" t="s">
        <v>260</v>
      </c>
      <c r="L391" s="27" t="s">
        <v>1478</v>
      </c>
      <c r="M391" s="27"/>
      <c r="N391" s="28" t="str">
        <f t="shared" si="8"/>
        <v>01-08-2010</v>
      </c>
      <c r="O391" s="61"/>
      <c r="P391" s="29"/>
      <c r="Q391" s="61"/>
      <c r="R391" s="62"/>
      <c r="S391" s="62"/>
      <c r="T391" s="62"/>
      <c r="U391" s="38"/>
    </row>
    <row r="392" spans="1:21" ht="50" x14ac:dyDescent="0.35">
      <c r="A392" s="97" t="s">
        <v>83</v>
      </c>
      <c r="B392" s="91" t="s">
        <v>19</v>
      </c>
      <c r="C392" s="91" t="str">
        <f>"DF.3.C.001"</f>
        <v>DF.3.C.001</v>
      </c>
      <c r="D392" s="91" t="s">
        <v>21</v>
      </c>
      <c r="E392" s="19" t="s">
        <v>518</v>
      </c>
      <c r="F392" s="20" t="s">
        <v>519</v>
      </c>
      <c r="G392" s="20" t="s">
        <v>41</v>
      </c>
      <c r="H392" s="20" t="str">
        <f>"CT.1"</f>
        <v>CT.1</v>
      </c>
      <c r="I392" s="30" t="s">
        <v>42</v>
      </c>
      <c r="J392" s="30" t="str">
        <f>"CF.11"</f>
        <v>CF.11</v>
      </c>
      <c r="K392" s="30" t="s">
        <v>192</v>
      </c>
      <c r="L392" s="30" t="s">
        <v>1448</v>
      </c>
      <c r="M392" s="30"/>
      <c r="N392" s="21" t="str">
        <f t="shared" si="8"/>
        <v>01-08-2010</v>
      </c>
      <c r="O392" s="21"/>
      <c r="P392" s="23"/>
      <c r="Q392" s="21"/>
      <c r="R392" s="23"/>
      <c r="S392" s="23"/>
      <c r="T392" s="23"/>
      <c r="U392" s="40"/>
    </row>
    <row r="393" spans="1:21" ht="50" x14ac:dyDescent="0.35">
      <c r="A393" s="98" t="s">
        <v>83</v>
      </c>
      <c r="B393" s="90" t="s">
        <v>19</v>
      </c>
      <c r="C393" s="91" t="str">
        <f>"DF.3.C.001"</f>
        <v>DF.3.C.001</v>
      </c>
      <c r="D393" s="91" t="s">
        <v>21</v>
      </c>
      <c r="E393" s="25" t="s">
        <v>344</v>
      </c>
      <c r="F393" s="27" t="s">
        <v>345</v>
      </c>
      <c r="G393" s="27" t="s">
        <v>41</v>
      </c>
      <c r="H393" s="27" t="str">
        <f>"CT.1"</f>
        <v>CT.1</v>
      </c>
      <c r="I393" s="27" t="s">
        <v>42</v>
      </c>
      <c r="J393" s="27" t="str">
        <f>"CF.11"</f>
        <v>CF.11</v>
      </c>
      <c r="K393" s="27" t="s">
        <v>192</v>
      </c>
      <c r="L393" s="27" t="s">
        <v>1448</v>
      </c>
      <c r="M393" s="27"/>
      <c r="N393" s="28" t="str">
        <f t="shared" si="8"/>
        <v>01-08-2010</v>
      </c>
      <c r="O393" s="28"/>
      <c r="P393" s="29"/>
      <c r="Q393" s="28"/>
      <c r="R393" s="60"/>
      <c r="S393" s="60"/>
      <c r="T393" s="60"/>
      <c r="U393" s="38"/>
    </row>
    <row r="394" spans="1:21" ht="40" x14ac:dyDescent="0.35">
      <c r="A394" s="97" t="s">
        <v>83</v>
      </c>
      <c r="B394" s="90" t="s">
        <v>19</v>
      </c>
      <c r="C394" s="90" t="s">
        <v>102</v>
      </c>
      <c r="D394" s="90" t="s">
        <v>21</v>
      </c>
      <c r="E394" s="19" t="s">
        <v>538</v>
      </c>
      <c r="F394" s="20" t="s">
        <v>539</v>
      </c>
      <c r="G394" s="20" t="s">
        <v>41</v>
      </c>
      <c r="H394" s="20" t="str">
        <f>"CT.1"</f>
        <v>CT.1</v>
      </c>
      <c r="I394" s="20" t="s">
        <v>42</v>
      </c>
      <c r="J394" s="20" t="s">
        <v>122</v>
      </c>
      <c r="K394" s="30" t="s">
        <v>72</v>
      </c>
      <c r="L394" s="30" t="s">
        <v>1481</v>
      </c>
      <c r="M394" s="30"/>
      <c r="N394" s="56" t="str">
        <f t="shared" si="8"/>
        <v>01-08-2010</v>
      </c>
      <c r="O394" s="56"/>
      <c r="P394" s="23"/>
      <c r="Q394" s="56"/>
      <c r="R394" s="63"/>
      <c r="S394" s="63"/>
      <c r="T394" s="63"/>
      <c r="U394" s="40"/>
    </row>
    <row r="395" spans="1:21" ht="20" x14ac:dyDescent="0.35">
      <c r="A395" s="98" t="s">
        <v>83</v>
      </c>
      <c r="B395" s="90" t="s">
        <v>846</v>
      </c>
      <c r="C395" s="91" t="s">
        <v>102</v>
      </c>
      <c r="D395" s="91" t="s">
        <v>21</v>
      </c>
      <c r="E395" s="25" t="s">
        <v>1252</v>
      </c>
      <c r="F395" s="29" t="s">
        <v>1253</v>
      </c>
      <c r="G395" s="29" t="s">
        <v>41</v>
      </c>
      <c r="H395" s="29" t="s">
        <v>125</v>
      </c>
      <c r="I395" s="29" t="s">
        <v>42</v>
      </c>
      <c r="J395" s="26"/>
      <c r="K395" s="26"/>
      <c r="L395" s="26"/>
      <c r="M395" s="26"/>
      <c r="N395" s="28" t="s">
        <v>1395</v>
      </c>
      <c r="O395" s="28"/>
      <c r="P395" s="29"/>
      <c r="Q395" s="28"/>
      <c r="R395" s="29"/>
      <c r="S395" s="31"/>
      <c r="T395" s="31"/>
      <c r="U395" s="102"/>
    </row>
    <row r="396" spans="1:21" ht="30" x14ac:dyDescent="0.35">
      <c r="A396" s="97" t="s">
        <v>83</v>
      </c>
      <c r="B396" s="90" t="s">
        <v>846</v>
      </c>
      <c r="C396" s="91" t="s">
        <v>102</v>
      </c>
      <c r="D396" s="91" t="s">
        <v>21</v>
      </c>
      <c r="E396" s="19" t="s">
        <v>1254</v>
      </c>
      <c r="F396" s="23" t="s">
        <v>1255</v>
      </c>
      <c r="G396" s="23" t="s">
        <v>41</v>
      </c>
      <c r="H396" s="23" t="s">
        <v>125</v>
      </c>
      <c r="I396" s="23" t="s">
        <v>42</v>
      </c>
      <c r="J396" s="20"/>
      <c r="K396" s="20"/>
      <c r="L396" s="20"/>
      <c r="M396" s="20"/>
      <c r="N396" s="21" t="s">
        <v>1395</v>
      </c>
      <c r="O396" s="21"/>
      <c r="P396" s="23"/>
      <c r="Q396" s="21"/>
      <c r="R396" s="23"/>
      <c r="S396" s="32"/>
      <c r="T396" s="32"/>
      <c r="U396" s="103"/>
    </row>
    <row r="397" spans="1:21" ht="20" x14ac:dyDescent="0.35">
      <c r="A397" s="98" t="s">
        <v>83</v>
      </c>
      <c r="B397" s="90" t="s">
        <v>846</v>
      </c>
      <c r="C397" s="91" t="s">
        <v>102</v>
      </c>
      <c r="D397" s="91" t="s">
        <v>21</v>
      </c>
      <c r="E397" s="25" t="s">
        <v>1337</v>
      </c>
      <c r="F397" s="29" t="s">
        <v>1338</v>
      </c>
      <c r="G397" s="29" t="s">
        <v>41</v>
      </c>
      <c r="H397" s="29" t="s">
        <v>125</v>
      </c>
      <c r="I397" s="29" t="s">
        <v>42</v>
      </c>
      <c r="J397" s="26"/>
      <c r="K397" s="26"/>
      <c r="L397" s="26"/>
      <c r="M397" s="26"/>
      <c r="N397" s="28" t="s">
        <v>1395</v>
      </c>
      <c r="O397" s="28"/>
      <c r="P397" s="29"/>
      <c r="Q397" s="28"/>
      <c r="R397" s="29"/>
      <c r="S397" s="31"/>
      <c r="T397" s="31"/>
      <c r="U397" s="102"/>
    </row>
    <row r="398" spans="1:21" ht="30" x14ac:dyDescent="0.35">
      <c r="A398" s="97" t="s">
        <v>57</v>
      </c>
      <c r="B398" s="90" t="s">
        <v>19</v>
      </c>
      <c r="C398" s="91" t="s">
        <v>58</v>
      </c>
      <c r="D398" s="91" t="s">
        <v>29</v>
      </c>
      <c r="E398" s="19" t="s">
        <v>59</v>
      </c>
      <c r="F398" s="20" t="s">
        <v>60</v>
      </c>
      <c r="G398" s="20" t="s">
        <v>61</v>
      </c>
      <c r="H398" s="30" t="str">
        <f>"CT.5"</f>
        <v>CT.5</v>
      </c>
      <c r="I398" s="30" t="s">
        <v>34</v>
      </c>
      <c r="J398" s="30" t="s">
        <v>43</v>
      </c>
      <c r="K398" s="30" t="s">
        <v>44</v>
      </c>
      <c r="L398" s="30" t="s">
        <v>1440</v>
      </c>
      <c r="M398" s="30"/>
      <c r="N398" s="21" t="str">
        <f>"01-07-2007"</f>
        <v>01-07-2007</v>
      </c>
      <c r="O398" s="21"/>
      <c r="P398" s="23"/>
      <c r="Q398" s="21"/>
      <c r="R398" s="63"/>
      <c r="S398" s="63"/>
      <c r="T398" s="63"/>
      <c r="U398" s="40"/>
    </row>
    <row r="399" spans="1:21" ht="30" x14ac:dyDescent="0.35">
      <c r="A399" s="98" t="s">
        <v>57</v>
      </c>
      <c r="B399" s="90" t="s">
        <v>19</v>
      </c>
      <c r="C399" s="91" t="s">
        <v>58</v>
      </c>
      <c r="D399" s="91" t="s">
        <v>29</v>
      </c>
      <c r="E399" s="25" t="s">
        <v>62</v>
      </c>
      <c r="F399" s="27" t="s">
        <v>63</v>
      </c>
      <c r="G399" s="27" t="s">
        <v>61</v>
      </c>
      <c r="H399" s="27" t="str">
        <f>"CT.5"</f>
        <v>CT.5</v>
      </c>
      <c r="I399" s="27" t="s">
        <v>34</v>
      </c>
      <c r="J399" s="27" t="s">
        <v>43</v>
      </c>
      <c r="K399" s="27" t="s">
        <v>44</v>
      </c>
      <c r="L399" s="27" t="s">
        <v>1440</v>
      </c>
      <c r="M399" s="27"/>
      <c r="N399" s="28" t="str">
        <f>"01-07-2007"</f>
        <v>01-07-2007</v>
      </c>
      <c r="O399" s="28"/>
      <c r="P399" s="29"/>
      <c r="Q399" s="28"/>
      <c r="R399" s="60"/>
      <c r="S399" s="60"/>
      <c r="T399" s="60"/>
      <c r="U399" s="38"/>
    </row>
    <row r="400" spans="1:21" ht="30" x14ac:dyDescent="0.35">
      <c r="A400" s="97" t="s">
        <v>57</v>
      </c>
      <c r="B400" s="90" t="s">
        <v>19</v>
      </c>
      <c r="C400" s="91" t="s">
        <v>58</v>
      </c>
      <c r="D400" s="91" t="s">
        <v>29</v>
      </c>
      <c r="E400" s="19" t="s">
        <v>64</v>
      </c>
      <c r="F400" s="20" t="s">
        <v>65</v>
      </c>
      <c r="G400" s="20" t="s">
        <v>61</v>
      </c>
      <c r="H400" s="30" t="str">
        <f>"CT.5"</f>
        <v>CT.5</v>
      </c>
      <c r="I400" s="30" t="s">
        <v>34</v>
      </c>
      <c r="J400" s="30" t="s">
        <v>43</v>
      </c>
      <c r="K400" s="30" t="s">
        <v>44</v>
      </c>
      <c r="L400" s="30" t="s">
        <v>1440</v>
      </c>
      <c r="M400" s="30"/>
      <c r="N400" s="21" t="str">
        <f>"01-07-2007"</f>
        <v>01-07-2007</v>
      </c>
      <c r="O400" s="21"/>
      <c r="P400" s="23"/>
      <c r="Q400" s="21"/>
      <c r="R400" s="63"/>
      <c r="S400" s="63"/>
      <c r="T400" s="63"/>
      <c r="U400" s="40"/>
    </row>
    <row r="401" spans="1:21" ht="30" x14ac:dyDescent="0.35">
      <c r="A401" s="98" t="s">
        <v>57</v>
      </c>
      <c r="B401" s="90" t="s">
        <v>19</v>
      </c>
      <c r="C401" s="91" t="s">
        <v>66</v>
      </c>
      <c r="D401" s="91" t="s">
        <v>29</v>
      </c>
      <c r="E401" s="25" t="s">
        <v>67</v>
      </c>
      <c r="F401" s="27" t="s">
        <v>68</v>
      </c>
      <c r="G401" s="27" t="s">
        <v>61</v>
      </c>
      <c r="H401" s="27" t="str">
        <f>"CT.5"</f>
        <v>CT.5</v>
      </c>
      <c r="I401" s="27" t="s">
        <v>34</v>
      </c>
      <c r="J401" s="27" t="s">
        <v>43</v>
      </c>
      <c r="K401" s="27" t="s">
        <v>44</v>
      </c>
      <c r="L401" s="27" t="s">
        <v>1440</v>
      </c>
      <c r="M401" s="27"/>
      <c r="N401" s="28" t="str">
        <f>"01-07-2007"</f>
        <v>01-07-2007</v>
      </c>
      <c r="O401" s="28"/>
      <c r="P401" s="29"/>
      <c r="Q401" s="28"/>
      <c r="R401" s="60"/>
      <c r="S401" s="60"/>
      <c r="T401" s="60"/>
      <c r="U401" s="38"/>
    </row>
    <row r="402" spans="1:21" ht="50" x14ac:dyDescent="0.35">
      <c r="A402" s="97" t="s">
        <v>57</v>
      </c>
      <c r="B402" s="90" t="s">
        <v>19</v>
      </c>
      <c r="C402" s="91" t="s">
        <v>58</v>
      </c>
      <c r="D402" s="91" t="s">
        <v>29</v>
      </c>
      <c r="E402" s="19" t="s">
        <v>189</v>
      </c>
      <c r="F402" s="20" t="s">
        <v>190</v>
      </c>
      <c r="G402" s="20" t="s">
        <v>61</v>
      </c>
      <c r="H402" s="30" t="s">
        <v>33</v>
      </c>
      <c r="I402" s="30" t="s">
        <v>34</v>
      </c>
      <c r="J402" s="30" t="s">
        <v>191</v>
      </c>
      <c r="K402" s="30" t="s">
        <v>192</v>
      </c>
      <c r="L402" s="30" t="s">
        <v>1448</v>
      </c>
      <c r="M402" s="30"/>
      <c r="N402" s="21">
        <v>39264</v>
      </c>
      <c r="O402" s="21"/>
      <c r="P402" s="23"/>
      <c r="Q402" s="21"/>
      <c r="R402" s="63"/>
      <c r="S402" s="63"/>
      <c r="T402" s="63"/>
      <c r="U402" s="40"/>
    </row>
    <row r="403" spans="1:21" ht="50" x14ac:dyDescent="0.35">
      <c r="A403" s="98" t="s">
        <v>57</v>
      </c>
      <c r="B403" s="90" t="s">
        <v>19</v>
      </c>
      <c r="C403" s="91" t="s">
        <v>58</v>
      </c>
      <c r="D403" s="91" t="s">
        <v>21</v>
      </c>
      <c r="E403" s="25" t="s">
        <v>193</v>
      </c>
      <c r="F403" s="26" t="s">
        <v>190</v>
      </c>
      <c r="G403" s="26" t="s">
        <v>61</v>
      </c>
      <c r="H403" s="27" t="s">
        <v>125</v>
      </c>
      <c r="I403" s="27" t="s">
        <v>42</v>
      </c>
      <c r="J403" s="27" t="s">
        <v>191</v>
      </c>
      <c r="K403" s="27" t="s">
        <v>192</v>
      </c>
      <c r="L403" s="27" t="s">
        <v>1448</v>
      </c>
      <c r="M403" s="27"/>
      <c r="N403" s="28">
        <v>39264</v>
      </c>
      <c r="O403" s="28"/>
      <c r="P403" s="29"/>
      <c r="Q403" s="28"/>
      <c r="R403" s="60"/>
      <c r="S403" s="60"/>
      <c r="T403" s="60"/>
      <c r="U403" s="38"/>
    </row>
    <row r="404" spans="1:21" ht="20" x14ac:dyDescent="0.35">
      <c r="A404" s="97" t="s">
        <v>57</v>
      </c>
      <c r="B404" s="90" t="s">
        <v>19</v>
      </c>
      <c r="C404" s="91" t="s">
        <v>58</v>
      </c>
      <c r="D404" s="91" t="s">
        <v>29</v>
      </c>
      <c r="E404" s="19" t="s">
        <v>200</v>
      </c>
      <c r="F404" s="30" t="s">
        <v>201</v>
      </c>
      <c r="G404" s="30" t="s">
        <v>61</v>
      </c>
      <c r="H404" s="30" t="str">
        <f>"CT.5"</f>
        <v>CT.5</v>
      </c>
      <c r="I404" s="30" t="s">
        <v>34</v>
      </c>
      <c r="J404" s="30" t="s">
        <v>122</v>
      </c>
      <c r="K404" s="30" t="s">
        <v>72</v>
      </c>
      <c r="L404" s="30" t="s">
        <v>1450</v>
      </c>
      <c r="M404" s="30"/>
      <c r="N404" s="21">
        <v>42370</v>
      </c>
      <c r="O404" s="21"/>
      <c r="P404" s="23"/>
      <c r="Q404" s="21"/>
      <c r="R404" s="23"/>
      <c r="S404" s="23"/>
      <c r="T404" s="23"/>
      <c r="U404" s="40"/>
    </row>
    <row r="405" spans="1:21" ht="50" x14ac:dyDescent="0.35">
      <c r="A405" s="98" t="s">
        <v>57</v>
      </c>
      <c r="B405" s="90" t="s">
        <v>19</v>
      </c>
      <c r="C405" s="91" t="s">
        <v>58</v>
      </c>
      <c r="D405" s="91" t="s">
        <v>21</v>
      </c>
      <c r="E405" s="25" t="s">
        <v>216</v>
      </c>
      <c r="F405" s="26" t="s">
        <v>217</v>
      </c>
      <c r="G405" s="26" t="s">
        <v>61</v>
      </c>
      <c r="H405" s="27" t="str">
        <f>"CT.1"</f>
        <v>CT.1</v>
      </c>
      <c r="I405" s="27" t="s">
        <v>42</v>
      </c>
      <c r="J405" s="27" t="s">
        <v>122</v>
      </c>
      <c r="K405" s="27" t="s">
        <v>72</v>
      </c>
      <c r="L405" s="27" t="s">
        <v>1451</v>
      </c>
      <c r="M405" s="27"/>
      <c r="N405" s="28">
        <v>42005</v>
      </c>
      <c r="O405" s="28"/>
      <c r="P405" s="29"/>
      <c r="Q405" s="28"/>
      <c r="R405" s="60"/>
      <c r="S405" s="60"/>
      <c r="T405" s="60"/>
      <c r="U405" s="38"/>
    </row>
    <row r="406" spans="1:21" ht="40" x14ac:dyDescent="0.35">
      <c r="A406" s="97" t="s">
        <v>57</v>
      </c>
      <c r="B406" s="90" t="s">
        <v>19</v>
      </c>
      <c r="C406" s="90" t="s">
        <v>240</v>
      </c>
      <c r="D406" s="90" t="s">
        <v>21</v>
      </c>
      <c r="E406" s="19" t="s">
        <v>241</v>
      </c>
      <c r="F406" s="30" t="s">
        <v>242</v>
      </c>
      <c r="G406" s="30" t="s">
        <v>61</v>
      </c>
      <c r="H406" s="30" t="str">
        <f>"CT.1"</f>
        <v>CT.1</v>
      </c>
      <c r="I406" s="30" t="s">
        <v>42</v>
      </c>
      <c r="J406" s="30" t="s">
        <v>234</v>
      </c>
      <c r="K406" s="30" t="s">
        <v>235</v>
      </c>
      <c r="L406" s="30" t="s">
        <v>1452</v>
      </c>
      <c r="M406" s="30"/>
      <c r="N406" s="21">
        <v>39264</v>
      </c>
      <c r="O406" s="21"/>
      <c r="P406" s="23"/>
      <c r="Q406" s="21"/>
      <c r="R406" s="63"/>
      <c r="S406" s="63"/>
      <c r="T406" s="63"/>
      <c r="U406" s="40"/>
    </row>
    <row r="407" spans="1:21" ht="60" x14ac:dyDescent="0.35">
      <c r="A407" s="98" t="s">
        <v>57</v>
      </c>
      <c r="B407" s="90" t="s">
        <v>19</v>
      </c>
      <c r="C407" s="90" t="s">
        <v>243</v>
      </c>
      <c r="D407" s="90" t="s">
        <v>21</v>
      </c>
      <c r="E407" s="25" t="s">
        <v>244</v>
      </c>
      <c r="F407" s="26" t="s">
        <v>245</v>
      </c>
      <c r="G407" s="26" t="s">
        <v>61</v>
      </c>
      <c r="H407" s="26" t="str">
        <f>"CT.1"</f>
        <v>CT.1</v>
      </c>
      <c r="I407" s="26" t="s">
        <v>42</v>
      </c>
      <c r="J407" s="26" t="s">
        <v>234</v>
      </c>
      <c r="K407" s="26" t="s">
        <v>235</v>
      </c>
      <c r="L407" s="26" t="s">
        <v>1453</v>
      </c>
      <c r="M407" s="26"/>
      <c r="N407" s="28">
        <v>39264</v>
      </c>
      <c r="O407" s="28"/>
      <c r="P407" s="29"/>
      <c r="Q407" s="28"/>
      <c r="R407" s="60"/>
      <c r="S407" s="60"/>
      <c r="T407" s="60"/>
      <c r="U407" s="38"/>
    </row>
    <row r="408" spans="1:21" ht="60" x14ac:dyDescent="0.35">
      <c r="A408" s="97" t="s">
        <v>57</v>
      </c>
      <c r="B408" s="90" t="s">
        <v>19</v>
      </c>
      <c r="C408" s="91" t="s">
        <v>58</v>
      </c>
      <c r="D408" s="91" t="s">
        <v>21</v>
      </c>
      <c r="E408" s="19" t="s">
        <v>246</v>
      </c>
      <c r="F408" s="20" t="s">
        <v>247</v>
      </c>
      <c r="G408" s="20" t="s">
        <v>61</v>
      </c>
      <c r="H408" s="30" t="str">
        <f>"CT.1"</f>
        <v>CT.1</v>
      </c>
      <c r="I408" s="30" t="s">
        <v>42</v>
      </c>
      <c r="J408" s="30" t="s">
        <v>248</v>
      </c>
      <c r="K408" s="30" t="s">
        <v>249</v>
      </c>
      <c r="L408" s="30" t="s">
        <v>1452</v>
      </c>
      <c r="M408" s="30"/>
      <c r="N408" s="21">
        <v>39264</v>
      </c>
      <c r="O408" s="21"/>
      <c r="P408" s="23"/>
      <c r="Q408" s="21"/>
      <c r="R408" s="63"/>
      <c r="S408" s="63"/>
      <c r="T408" s="63"/>
      <c r="U408" s="40"/>
    </row>
    <row r="409" spans="1:21" ht="50" x14ac:dyDescent="0.35">
      <c r="A409" s="98" t="s">
        <v>57</v>
      </c>
      <c r="B409" s="90" t="s">
        <v>19</v>
      </c>
      <c r="C409" s="90" t="s">
        <v>274</v>
      </c>
      <c r="D409" s="90" t="s">
        <v>21</v>
      </c>
      <c r="E409" s="25" t="s">
        <v>275</v>
      </c>
      <c r="F409" s="26" t="s">
        <v>276</v>
      </c>
      <c r="G409" s="26" t="s">
        <v>61</v>
      </c>
      <c r="H409" s="26" t="str">
        <f>"CT.1"</f>
        <v>CT.1</v>
      </c>
      <c r="I409" s="26" t="s">
        <v>42</v>
      </c>
      <c r="J409" s="26" t="s">
        <v>191</v>
      </c>
      <c r="K409" s="26" t="s">
        <v>192</v>
      </c>
      <c r="L409" s="27" t="s">
        <v>1448</v>
      </c>
      <c r="M409" s="27"/>
      <c r="N409" s="28">
        <v>39264</v>
      </c>
      <c r="O409" s="28"/>
      <c r="P409" s="29"/>
      <c r="Q409" s="28"/>
      <c r="R409" s="29"/>
      <c r="S409" s="29"/>
      <c r="T409" s="29"/>
      <c r="U409" s="38"/>
    </row>
    <row r="410" spans="1:21" ht="20" x14ac:dyDescent="0.35">
      <c r="A410" s="97" t="s">
        <v>57</v>
      </c>
      <c r="B410" s="90" t="s">
        <v>19</v>
      </c>
      <c r="C410" s="91" t="s">
        <v>58</v>
      </c>
      <c r="D410" s="91" t="s">
        <v>29</v>
      </c>
      <c r="E410" s="19" t="s">
        <v>277</v>
      </c>
      <c r="F410" s="20" t="s">
        <v>278</v>
      </c>
      <c r="G410" s="20" t="s">
        <v>61</v>
      </c>
      <c r="H410" s="30" t="str">
        <f>"CT.5"</f>
        <v>CT.5</v>
      </c>
      <c r="I410" s="30" t="s">
        <v>34</v>
      </c>
      <c r="J410" s="30" t="s">
        <v>43</v>
      </c>
      <c r="K410" s="30" t="s">
        <v>44</v>
      </c>
      <c r="L410" s="30" t="s">
        <v>1455</v>
      </c>
      <c r="M410" s="30"/>
      <c r="N410" s="21">
        <v>39264</v>
      </c>
      <c r="O410" s="21"/>
      <c r="P410" s="23"/>
      <c r="Q410" s="21"/>
      <c r="R410" s="63"/>
      <c r="S410" s="63"/>
      <c r="T410" s="63"/>
      <c r="U410" s="40"/>
    </row>
    <row r="411" spans="1:21" ht="30" x14ac:dyDescent="0.35">
      <c r="A411" s="98" t="s">
        <v>57</v>
      </c>
      <c r="B411" s="90" t="s">
        <v>19</v>
      </c>
      <c r="C411" s="91" t="s">
        <v>58</v>
      </c>
      <c r="D411" s="91" t="s">
        <v>29</v>
      </c>
      <c r="E411" s="25" t="s">
        <v>279</v>
      </c>
      <c r="F411" s="27" t="s">
        <v>280</v>
      </c>
      <c r="G411" s="27" t="s">
        <v>61</v>
      </c>
      <c r="H411" s="27" t="str">
        <f>"CT.5"</f>
        <v>CT.5</v>
      </c>
      <c r="I411" s="27" t="s">
        <v>34</v>
      </c>
      <c r="J411" s="27" t="s">
        <v>43</v>
      </c>
      <c r="K411" s="27" t="s">
        <v>44</v>
      </c>
      <c r="L411" s="27" t="s">
        <v>1440</v>
      </c>
      <c r="M411" s="27"/>
      <c r="N411" s="28" t="str">
        <f>"01-07-2007"</f>
        <v>01-07-2007</v>
      </c>
      <c r="O411" s="28"/>
      <c r="P411" s="29"/>
      <c r="Q411" s="28"/>
      <c r="R411" s="60"/>
      <c r="S411" s="60"/>
      <c r="T411" s="60"/>
      <c r="U411" s="38"/>
    </row>
    <row r="412" spans="1:21" ht="60" x14ac:dyDescent="0.35">
      <c r="A412" s="97" t="s">
        <v>57</v>
      </c>
      <c r="B412" s="90" t="s">
        <v>19</v>
      </c>
      <c r="C412" s="91" t="s">
        <v>284</v>
      </c>
      <c r="D412" s="91" t="s">
        <v>29</v>
      </c>
      <c r="E412" s="19" t="s">
        <v>285</v>
      </c>
      <c r="F412" s="30" t="s">
        <v>286</v>
      </c>
      <c r="G412" s="30" t="s">
        <v>61</v>
      </c>
      <c r="H412" s="30" t="str">
        <f>"CT.5"</f>
        <v>CT.5</v>
      </c>
      <c r="I412" s="30" t="s">
        <v>34</v>
      </c>
      <c r="J412" s="30" t="s">
        <v>25</v>
      </c>
      <c r="K412" s="30" t="s">
        <v>26</v>
      </c>
      <c r="L412" s="30" t="s">
        <v>1457</v>
      </c>
      <c r="M412" s="30"/>
      <c r="N412" s="21" t="str">
        <f>"01-07-2007"</f>
        <v>01-07-2007</v>
      </c>
      <c r="O412" s="21"/>
      <c r="P412" s="23"/>
      <c r="Q412" s="21"/>
      <c r="R412" s="63"/>
      <c r="S412" s="63"/>
      <c r="T412" s="63"/>
      <c r="U412" s="40"/>
    </row>
    <row r="413" spans="1:21" ht="50" x14ac:dyDescent="0.35">
      <c r="A413" s="98" t="s">
        <v>57</v>
      </c>
      <c r="B413" s="90" t="s">
        <v>19</v>
      </c>
      <c r="C413" s="91" t="s">
        <v>58</v>
      </c>
      <c r="D413" s="91" t="s">
        <v>315</v>
      </c>
      <c r="E413" s="25" t="s">
        <v>316</v>
      </c>
      <c r="F413" s="27" t="s">
        <v>317</v>
      </c>
      <c r="G413" s="27" t="s">
        <v>61</v>
      </c>
      <c r="H413" s="27" t="str">
        <f>"CT.3"</f>
        <v>CT.3</v>
      </c>
      <c r="I413" s="27" t="s">
        <v>318</v>
      </c>
      <c r="J413" s="27" t="s">
        <v>248</v>
      </c>
      <c r="K413" s="27" t="s">
        <v>249</v>
      </c>
      <c r="L413" s="27" t="s">
        <v>1462</v>
      </c>
      <c r="M413" s="27"/>
      <c r="N413" s="28" t="str">
        <f>"01-07-2007"</f>
        <v>01-07-2007</v>
      </c>
      <c r="O413" s="28"/>
      <c r="P413" s="29"/>
      <c r="Q413" s="28"/>
      <c r="R413" s="60"/>
      <c r="S413" s="60"/>
      <c r="T413" s="60"/>
      <c r="U413" s="38"/>
    </row>
    <row r="414" spans="1:21" ht="50" x14ac:dyDescent="0.35">
      <c r="A414" s="97" t="s">
        <v>57</v>
      </c>
      <c r="B414" s="90" t="s">
        <v>19</v>
      </c>
      <c r="C414" s="91" t="s">
        <v>319</v>
      </c>
      <c r="D414" s="91" t="s">
        <v>29</v>
      </c>
      <c r="E414" s="19" t="s">
        <v>320</v>
      </c>
      <c r="F414" s="20" t="s">
        <v>321</v>
      </c>
      <c r="G414" s="20" t="s">
        <v>61</v>
      </c>
      <c r="H414" s="30" t="str">
        <f>"CT.5"</f>
        <v>CT.5</v>
      </c>
      <c r="I414" s="30" t="s">
        <v>34</v>
      </c>
      <c r="J414" s="30" t="s">
        <v>248</v>
      </c>
      <c r="K414" s="30" t="s">
        <v>249</v>
      </c>
      <c r="L414" s="30" t="s">
        <v>1462</v>
      </c>
      <c r="M414" s="30"/>
      <c r="N414" s="21" t="str">
        <f>"01-07-2007"</f>
        <v>01-07-2007</v>
      </c>
      <c r="O414" s="21"/>
      <c r="P414" s="23"/>
      <c r="Q414" s="21"/>
      <c r="R414" s="63"/>
      <c r="S414" s="63"/>
      <c r="T414" s="63"/>
      <c r="U414" s="40"/>
    </row>
    <row r="415" spans="1:21" ht="50" x14ac:dyDescent="0.35">
      <c r="A415" s="98" t="s">
        <v>57</v>
      </c>
      <c r="B415" s="90" t="s">
        <v>19</v>
      </c>
      <c r="C415" s="91" t="s">
        <v>58</v>
      </c>
      <c r="D415" s="91" t="s">
        <v>29</v>
      </c>
      <c r="E415" s="25" t="s">
        <v>322</v>
      </c>
      <c r="F415" s="27" t="s">
        <v>323</v>
      </c>
      <c r="G415" s="27" t="s">
        <v>61</v>
      </c>
      <c r="H415" s="27" t="str">
        <f>"CT.5"</f>
        <v>CT.5</v>
      </c>
      <c r="I415" s="27" t="s">
        <v>34</v>
      </c>
      <c r="J415" s="27" t="s">
        <v>248</v>
      </c>
      <c r="K415" s="27" t="s">
        <v>249</v>
      </c>
      <c r="L415" s="27" t="s">
        <v>1462</v>
      </c>
      <c r="M415" s="27"/>
      <c r="N415" s="28" t="str">
        <f>"01-07-2007"</f>
        <v>01-07-2007</v>
      </c>
      <c r="O415" s="28"/>
      <c r="P415" s="29"/>
      <c r="Q415" s="28"/>
      <c r="R415" s="60"/>
      <c r="S415" s="60"/>
      <c r="T415" s="60"/>
      <c r="U415" s="38"/>
    </row>
    <row r="416" spans="1:21" ht="50" x14ac:dyDescent="0.35">
      <c r="A416" s="97" t="s">
        <v>57</v>
      </c>
      <c r="B416" s="90" t="s">
        <v>19</v>
      </c>
      <c r="C416" s="91" t="s">
        <v>58</v>
      </c>
      <c r="D416" s="91" t="s">
        <v>29</v>
      </c>
      <c r="E416" s="19" t="s">
        <v>324</v>
      </c>
      <c r="F416" s="20" t="s">
        <v>325</v>
      </c>
      <c r="G416" s="20" t="s">
        <v>61</v>
      </c>
      <c r="H416" s="30" t="str">
        <f>"CT.5"</f>
        <v>CT.5</v>
      </c>
      <c r="I416" s="30" t="s">
        <v>34</v>
      </c>
      <c r="J416" s="30" t="s">
        <v>248</v>
      </c>
      <c r="K416" s="30" t="s">
        <v>249</v>
      </c>
      <c r="L416" s="30" t="s">
        <v>1462</v>
      </c>
      <c r="M416" s="30"/>
      <c r="N416" s="21">
        <v>40360</v>
      </c>
      <c r="O416" s="21"/>
      <c r="P416" s="23"/>
      <c r="Q416" s="21"/>
      <c r="R416" s="63"/>
      <c r="S416" s="63"/>
      <c r="T416" s="63"/>
      <c r="U416" s="40"/>
    </row>
    <row r="417" spans="1:21" ht="50" x14ac:dyDescent="0.35">
      <c r="A417" s="98" t="s">
        <v>57</v>
      </c>
      <c r="B417" s="90" t="s">
        <v>19</v>
      </c>
      <c r="C417" s="91" t="s">
        <v>58</v>
      </c>
      <c r="D417" s="91" t="s">
        <v>315</v>
      </c>
      <c r="E417" s="25" t="s">
        <v>326</v>
      </c>
      <c r="F417" s="27" t="s">
        <v>327</v>
      </c>
      <c r="G417" s="27" t="s">
        <v>328</v>
      </c>
      <c r="H417" s="27" t="s">
        <v>329</v>
      </c>
      <c r="I417" s="27" t="s">
        <v>318</v>
      </c>
      <c r="J417" s="27" t="s">
        <v>248</v>
      </c>
      <c r="K417" s="27" t="s">
        <v>249</v>
      </c>
      <c r="L417" s="27" t="s">
        <v>1462</v>
      </c>
      <c r="M417" s="27"/>
      <c r="N417" s="28">
        <v>42005</v>
      </c>
      <c r="O417" s="28"/>
      <c r="P417" s="29"/>
      <c r="Q417" s="28"/>
      <c r="R417" s="29"/>
      <c r="S417" s="29"/>
      <c r="T417" s="29"/>
      <c r="U417" s="38"/>
    </row>
    <row r="418" spans="1:21" ht="50" x14ac:dyDescent="0.35">
      <c r="A418" s="97" t="s">
        <v>57</v>
      </c>
      <c r="B418" s="90" t="s">
        <v>19</v>
      </c>
      <c r="C418" s="91" t="s">
        <v>58</v>
      </c>
      <c r="D418" s="91" t="s">
        <v>315</v>
      </c>
      <c r="E418" s="19" t="s">
        <v>330</v>
      </c>
      <c r="F418" s="20" t="s">
        <v>331</v>
      </c>
      <c r="G418" s="20" t="s">
        <v>328</v>
      </c>
      <c r="H418" s="30" t="s">
        <v>329</v>
      </c>
      <c r="I418" s="30" t="s">
        <v>318</v>
      </c>
      <c r="J418" s="30" t="s">
        <v>248</v>
      </c>
      <c r="K418" s="30" t="s">
        <v>249</v>
      </c>
      <c r="L418" s="30" t="s">
        <v>1462</v>
      </c>
      <c r="M418" s="30"/>
      <c r="N418" s="21">
        <v>42736</v>
      </c>
      <c r="O418" s="21"/>
      <c r="P418" s="23"/>
      <c r="Q418" s="21"/>
      <c r="R418" s="23"/>
      <c r="S418" s="23"/>
      <c r="T418" s="23"/>
      <c r="U418" s="40"/>
    </row>
    <row r="419" spans="1:21" ht="50" x14ac:dyDescent="0.35">
      <c r="A419" s="98" t="s">
        <v>57</v>
      </c>
      <c r="B419" s="90" t="s">
        <v>19</v>
      </c>
      <c r="C419" s="91" t="s">
        <v>354</v>
      </c>
      <c r="D419" s="91" t="s">
        <v>21</v>
      </c>
      <c r="E419" s="25" t="s">
        <v>355</v>
      </c>
      <c r="F419" s="26" t="s">
        <v>356</v>
      </c>
      <c r="G419" s="26" t="s">
        <v>61</v>
      </c>
      <c r="H419" s="27" t="str">
        <f>"CT.1"</f>
        <v>CT.1</v>
      </c>
      <c r="I419" s="27" t="s">
        <v>42</v>
      </c>
      <c r="J419" s="27" t="s">
        <v>191</v>
      </c>
      <c r="K419" s="27" t="s">
        <v>192</v>
      </c>
      <c r="L419" s="27" t="s">
        <v>1448</v>
      </c>
      <c r="M419" s="27"/>
      <c r="N419" s="28">
        <v>39264</v>
      </c>
      <c r="O419" s="28"/>
      <c r="P419" s="29"/>
      <c r="Q419" s="28"/>
      <c r="R419" s="29"/>
      <c r="S419" s="29"/>
      <c r="T419" s="29"/>
      <c r="U419" s="38"/>
    </row>
    <row r="420" spans="1:21" ht="50" x14ac:dyDescent="0.35">
      <c r="A420" s="97" t="s">
        <v>57</v>
      </c>
      <c r="B420" s="90" t="s">
        <v>19</v>
      </c>
      <c r="C420" s="91" t="s">
        <v>357</v>
      </c>
      <c r="D420" s="90" t="s">
        <v>21</v>
      </c>
      <c r="E420" s="19" t="s">
        <v>358</v>
      </c>
      <c r="F420" s="20" t="s">
        <v>359</v>
      </c>
      <c r="G420" s="20" t="s">
        <v>61</v>
      </c>
      <c r="H420" s="20" t="str">
        <f>"CT.1"</f>
        <v>CT.1</v>
      </c>
      <c r="I420" s="20" t="s">
        <v>42</v>
      </c>
      <c r="J420" s="20" t="s">
        <v>191</v>
      </c>
      <c r="K420" s="20" t="s">
        <v>192</v>
      </c>
      <c r="L420" s="30" t="s">
        <v>1448</v>
      </c>
      <c r="M420" s="30"/>
      <c r="N420" s="21">
        <v>39264</v>
      </c>
      <c r="O420" s="21"/>
      <c r="P420" s="23"/>
      <c r="Q420" s="21"/>
      <c r="R420" s="23"/>
      <c r="S420" s="23"/>
      <c r="T420" s="23"/>
      <c r="U420" s="40"/>
    </row>
    <row r="421" spans="1:21" ht="30" x14ac:dyDescent="0.35">
      <c r="A421" s="98" t="s">
        <v>57</v>
      </c>
      <c r="B421" s="90" t="s">
        <v>19</v>
      </c>
      <c r="C421" s="91" t="s">
        <v>424</v>
      </c>
      <c r="D421" s="91" t="s">
        <v>29</v>
      </c>
      <c r="E421" s="25" t="s">
        <v>425</v>
      </c>
      <c r="F421" s="27" t="s">
        <v>426</v>
      </c>
      <c r="G421" s="27" t="s">
        <v>61</v>
      </c>
      <c r="H421" s="27" t="str">
        <f>"CT.5"</f>
        <v>CT.5</v>
      </c>
      <c r="I421" s="27" t="s">
        <v>34</v>
      </c>
      <c r="J421" s="27" t="s">
        <v>181</v>
      </c>
      <c r="K421" s="27" t="s">
        <v>182</v>
      </c>
      <c r="L421" s="26" t="s">
        <v>1446</v>
      </c>
      <c r="M421" s="26"/>
      <c r="N421" s="28">
        <v>40909</v>
      </c>
      <c r="O421" s="28"/>
      <c r="P421" s="29"/>
      <c r="Q421" s="28"/>
      <c r="R421" s="29"/>
      <c r="S421" s="29"/>
      <c r="T421" s="29"/>
      <c r="U421" s="38"/>
    </row>
    <row r="422" spans="1:21" ht="50" x14ac:dyDescent="0.35">
      <c r="A422" s="97" t="s">
        <v>57</v>
      </c>
      <c r="B422" s="90" t="s">
        <v>19</v>
      </c>
      <c r="C422" s="91" t="s">
        <v>58</v>
      </c>
      <c r="D422" s="91" t="s">
        <v>21</v>
      </c>
      <c r="E422" s="19" t="s">
        <v>433</v>
      </c>
      <c r="F422" s="20" t="s">
        <v>434</v>
      </c>
      <c r="G422" s="20" t="s">
        <v>61</v>
      </c>
      <c r="H422" s="30" t="str">
        <f>"CT.1"</f>
        <v>CT.1</v>
      </c>
      <c r="I422" s="30" t="s">
        <v>42</v>
      </c>
      <c r="J422" s="30" t="s">
        <v>248</v>
      </c>
      <c r="K422" s="30" t="s">
        <v>249</v>
      </c>
      <c r="L422" s="30" t="s">
        <v>1462</v>
      </c>
      <c r="M422" s="30"/>
      <c r="N422" s="21">
        <v>39264</v>
      </c>
      <c r="O422" s="21"/>
      <c r="P422" s="23"/>
      <c r="Q422" s="21"/>
      <c r="R422" s="63"/>
      <c r="S422" s="63"/>
      <c r="T422" s="63"/>
      <c r="U422" s="40"/>
    </row>
    <row r="423" spans="1:21" ht="30" x14ac:dyDescent="0.35">
      <c r="A423" s="98" t="s">
        <v>57</v>
      </c>
      <c r="B423" s="90" t="s">
        <v>19</v>
      </c>
      <c r="C423" s="91" t="s">
        <v>435</v>
      </c>
      <c r="D423" s="91" t="s">
        <v>29</v>
      </c>
      <c r="E423" s="25" t="s">
        <v>436</v>
      </c>
      <c r="F423" s="26" t="s">
        <v>437</v>
      </c>
      <c r="G423" s="26" t="s">
        <v>61</v>
      </c>
      <c r="H423" s="26" t="str">
        <f>"CT.5"</f>
        <v>CT.5</v>
      </c>
      <c r="I423" s="26" t="s">
        <v>34</v>
      </c>
      <c r="J423" s="26" t="s">
        <v>43</v>
      </c>
      <c r="K423" s="26" t="s">
        <v>44</v>
      </c>
      <c r="L423" s="26" t="s">
        <v>1469</v>
      </c>
      <c r="M423" s="26"/>
      <c r="N423" s="28">
        <v>42005</v>
      </c>
      <c r="O423" s="28"/>
      <c r="P423" s="29"/>
      <c r="Q423" s="28"/>
      <c r="R423" s="60"/>
      <c r="S423" s="60"/>
      <c r="T423" s="60"/>
      <c r="U423" s="38"/>
    </row>
    <row r="424" spans="1:21" ht="30" x14ac:dyDescent="0.35">
      <c r="A424" s="97" t="s">
        <v>57</v>
      </c>
      <c r="B424" s="90" t="s">
        <v>19</v>
      </c>
      <c r="C424" s="91" t="s">
        <v>442</v>
      </c>
      <c r="D424" s="91" t="s">
        <v>21</v>
      </c>
      <c r="E424" s="19" t="s">
        <v>439</v>
      </c>
      <c r="F424" s="30" t="s">
        <v>443</v>
      </c>
      <c r="G424" s="30" t="s">
        <v>441</v>
      </c>
      <c r="H424" s="30" t="s">
        <v>125</v>
      </c>
      <c r="I424" s="30" t="s">
        <v>42</v>
      </c>
      <c r="J424" s="30" t="s">
        <v>35</v>
      </c>
      <c r="K424" s="30" t="s">
        <v>36</v>
      </c>
      <c r="L424" s="20" t="s">
        <v>1470</v>
      </c>
      <c r="M424" s="20"/>
      <c r="N424" s="21">
        <v>37987</v>
      </c>
      <c r="O424" s="21"/>
      <c r="P424" s="23"/>
      <c r="Q424" s="21"/>
      <c r="R424" s="23"/>
      <c r="S424" s="23"/>
      <c r="T424" s="23"/>
      <c r="U424" s="40"/>
    </row>
    <row r="425" spans="1:21" ht="50" x14ac:dyDescent="0.35">
      <c r="A425" s="98" t="s">
        <v>57</v>
      </c>
      <c r="B425" s="90" t="s">
        <v>19</v>
      </c>
      <c r="C425" s="91" t="s">
        <v>444</v>
      </c>
      <c r="D425" s="91" t="s">
        <v>21</v>
      </c>
      <c r="E425" s="25" t="s">
        <v>445</v>
      </c>
      <c r="F425" s="26" t="s">
        <v>446</v>
      </c>
      <c r="G425" s="26" t="s">
        <v>61</v>
      </c>
      <c r="H425" s="27" t="str">
        <f t="shared" ref="H425:H431" si="9">"CT.1"</f>
        <v>CT.1</v>
      </c>
      <c r="I425" s="27" t="s">
        <v>42</v>
      </c>
      <c r="J425" s="27" t="s">
        <v>122</v>
      </c>
      <c r="K425" s="27" t="s">
        <v>72</v>
      </c>
      <c r="L425" s="27" t="s">
        <v>1349</v>
      </c>
      <c r="M425" s="27"/>
      <c r="N425" s="28">
        <v>32954</v>
      </c>
      <c r="O425" s="28"/>
      <c r="P425" s="29"/>
      <c r="Q425" s="28"/>
      <c r="R425" s="29"/>
      <c r="S425" s="29"/>
      <c r="T425" s="29"/>
      <c r="U425" s="38"/>
    </row>
    <row r="426" spans="1:21" ht="50" x14ac:dyDescent="0.35">
      <c r="A426" s="97" t="s">
        <v>57</v>
      </c>
      <c r="B426" s="90" t="s">
        <v>19</v>
      </c>
      <c r="C426" s="91" t="s">
        <v>447</v>
      </c>
      <c r="D426" s="91" t="s">
        <v>21</v>
      </c>
      <c r="E426" s="19" t="s">
        <v>448</v>
      </c>
      <c r="F426" s="30" t="s">
        <v>449</v>
      </c>
      <c r="G426" s="30" t="s">
        <v>450</v>
      </c>
      <c r="H426" s="30" t="str">
        <f t="shared" si="9"/>
        <v>CT.1</v>
      </c>
      <c r="I426" s="30" t="s">
        <v>42</v>
      </c>
      <c r="J426" s="30" t="s">
        <v>122</v>
      </c>
      <c r="K426" s="30" t="s">
        <v>72</v>
      </c>
      <c r="L426" s="30" t="s">
        <v>1349</v>
      </c>
      <c r="M426" s="30"/>
      <c r="N426" s="21">
        <v>27779</v>
      </c>
      <c r="O426" s="21"/>
      <c r="P426" s="23"/>
      <c r="Q426" s="21"/>
      <c r="R426" s="23"/>
      <c r="S426" s="23"/>
      <c r="T426" s="23"/>
      <c r="U426" s="40"/>
    </row>
    <row r="427" spans="1:21" ht="50" x14ac:dyDescent="0.35">
      <c r="A427" s="98" t="s">
        <v>57</v>
      </c>
      <c r="B427" s="90" t="s">
        <v>19</v>
      </c>
      <c r="C427" s="91" t="s">
        <v>58</v>
      </c>
      <c r="D427" s="91" t="s">
        <v>21</v>
      </c>
      <c r="E427" s="25" t="s">
        <v>451</v>
      </c>
      <c r="F427" s="26" t="s">
        <v>452</v>
      </c>
      <c r="G427" s="26" t="s">
        <v>61</v>
      </c>
      <c r="H427" s="27" t="str">
        <f t="shared" si="9"/>
        <v>CT.1</v>
      </c>
      <c r="I427" s="27" t="s">
        <v>42</v>
      </c>
      <c r="J427" s="27" t="s">
        <v>122</v>
      </c>
      <c r="K427" s="27" t="s">
        <v>72</v>
      </c>
      <c r="L427" s="27" t="s">
        <v>1349</v>
      </c>
      <c r="M427" s="27"/>
      <c r="N427" s="28">
        <v>41275</v>
      </c>
      <c r="O427" s="28"/>
      <c r="P427" s="29"/>
      <c r="Q427" s="28"/>
      <c r="R427" s="29"/>
      <c r="S427" s="29"/>
      <c r="T427" s="29"/>
      <c r="U427" s="38"/>
    </row>
    <row r="428" spans="1:21" ht="50" x14ac:dyDescent="0.35">
      <c r="A428" s="97" t="s">
        <v>57</v>
      </c>
      <c r="B428" s="90" t="s">
        <v>19</v>
      </c>
      <c r="C428" s="91" t="s">
        <v>58</v>
      </c>
      <c r="D428" s="91" t="s">
        <v>21</v>
      </c>
      <c r="E428" s="19" t="s">
        <v>453</v>
      </c>
      <c r="F428" s="30" t="s">
        <v>454</v>
      </c>
      <c r="G428" s="30" t="s">
        <v>61</v>
      </c>
      <c r="H428" s="30" t="str">
        <f t="shared" si="9"/>
        <v>CT.1</v>
      </c>
      <c r="I428" s="30" t="s">
        <v>42</v>
      </c>
      <c r="J428" s="30" t="s">
        <v>122</v>
      </c>
      <c r="K428" s="30" t="s">
        <v>72</v>
      </c>
      <c r="L428" s="30" t="s">
        <v>1349</v>
      </c>
      <c r="M428" s="30"/>
      <c r="N428" s="21">
        <v>42736</v>
      </c>
      <c r="O428" s="21"/>
      <c r="P428" s="23"/>
      <c r="Q428" s="21"/>
      <c r="R428" s="23"/>
      <c r="S428" s="23"/>
      <c r="T428" s="23"/>
      <c r="U428" s="40"/>
    </row>
    <row r="429" spans="1:21" ht="30" x14ac:dyDescent="0.35">
      <c r="A429" s="98" t="s">
        <v>57</v>
      </c>
      <c r="B429" s="90" t="s">
        <v>19</v>
      </c>
      <c r="C429" s="91" t="s">
        <v>58</v>
      </c>
      <c r="D429" s="91" t="s">
        <v>21</v>
      </c>
      <c r="E429" s="25" t="s">
        <v>466</v>
      </c>
      <c r="F429" s="27" t="s">
        <v>467</v>
      </c>
      <c r="G429" s="27" t="s">
        <v>61</v>
      </c>
      <c r="H429" s="27" t="str">
        <f t="shared" si="9"/>
        <v>CT.1</v>
      </c>
      <c r="I429" s="27" t="s">
        <v>42</v>
      </c>
      <c r="J429" s="27" t="s">
        <v>272</v>
      </c>
      <c r="K429" s="27" t="s">
        <v>273</v>
      </c>
      <c r="L429" s="27" t="s">
        <v>1473</v>
      </c>
      <c r="M429" s="27"/>
      <c r="N429" s="28">
        <v>39264</v>
      </c>
      <c r="O429" s="28"/>
      <c r="P429" s="29"/>
      <c r="Q429" s="28"/>
      <c r="R429" s="60"/>
      <c r="S429" s="60"/>
      <c r="T429" s="60"/>
      <c r="U429" s="38"/>
    </row>
    <row r="430" spans="1:21" ht="30" x14ac:dyDescent="0.35">
      <c r="A430" s="97" t="s">
        <v>57</v>
      </c>
      <c r="B430" s="90" t="s">
        <v>19</v>
      </c>
      <c r="C430" s="91" t="s">
        <v>491</v>
      </c>
      <c r="D430" s="91" t="s">
        <v>21</v>
      </c>
      <c r="E430" s="19" t="s">
        <v>492</v>
      </c>
      <c r="F430" s="20" t="s">
        <v>493</v>
      </c>
      <c r="G430" s="20" t="s">
        <v>61</v>
      </c>
      <c r="H430" s="30" t="str">
        <f t="shared" si="9"/>
        <v>CT.1</v>
      </c>
      <c r="I430" s="30" t="s">
        <v>42</v>
      </c>
      <c r="J430" s="30" t="s">
        <v>122</v>
      </c>
      <c r="K430" s="30" t="s">
        <v>72</v>
      </c>
      <c r="L430" s="20" t="s">
        <v>1248</v>
      </c>
      <c r="M430" s="20"/>
      <c r="N430" s="21">
        <v>43101</v>
      </c>
      <c r="O430" s="21"/>
      <c r="P430" s="23"/>
      <c r="Q430" s="21"/>
      <c r="R430" s="23"/>
      <c r="S430" s="23"/>
      <c r="T430" s="23"/>
      <c r="U430" s="40"/>
    </row>
    <row r="431" spans="1:21" ht="50" x14ac:dyDescent="0.35">
      <c r="A431" s="98" t="s">
        <v>57</v>
      </c>
      <c r="B431" s="90" t="s">
        <v>19</v>
      </c>
      <c r="C431" s="90" t="s">
        <v>511</v>
      </c>
      <c r="D431" s="90" t="s">
        <v>21</v>
      </c>
      <c r="E431" s="25" t="s">
        <v>512</v>
      </c>
      <c r="F431" s="27" t="s">
        <v>513</v>
      </c>
      <c r="G431" s="27" t="s">
        <v>61</v>
      </c>
      <c r="H431" s="27" t="str">
        <f t="shared" si="9"/>
        <v>CT.1</v>
      </c>
      <c r="I431" s="27" t="s">
        <v>42</v>
      </c>
      <c r="J431" s="27" t="s">
        <v>191</v>
      </c>
      <c r="K431" s="27" t="s">
        <v>192</v>
      </c>
      <c r="L431" s="27" t="s">
        <v>1448</v>
      </c>
      <c r="M431" s="27"/>
      <c r="N431" s="28">
        <v>34029</v>
      </c>
      <c r="O431" s="28"/>
      <c r="P431" s="29"/>
      <c r="Q431" s="28"/>
      <c r="R431" s="29"/>
      <c r="S431" s="29"/>
      <c r="T431" s="29"/>
      <c r="U431" s="38"/>
    </row>
    <row r="432" spans="1:21" ht="50" x14ac:dyDescent="0.35">
      <c r="A432" s="97" t="s">
        <v>57</v>
      </c>
      <c r="B432" s="90" t="s">
        <v>19</v>
      </c>
      <c r="C432" s="91" t="s">
        <v>514</v>
      </c>
      <c r="D432" s="91" t="s">
        <v>29</v>
      </c>
      <c r="E432" s="19" t="s">
        <v>515</v>
      </c>
      <c r="F432" s="20" t="s">
        <v>516</v>
      </c>
      <c r="G432" s="20" t="s">
        <v>61</v>
      </c>
      <c r="H432" s="30" t="s">
        <v>33</v>
      </c>
      <c r="I432" s="30" t="s">
        <v>34</v>
      </c>
      <c r="J432" s="30" t="s">
        <v>191</v>
      </c>
      <c r="K432" s="30" t="s">
        <v>192</v>
      </c>
      <c r="L432" s="30" t="s">
        <v>1448</v>
      </c>
      <c r="M432" s="30"/>
      <c r="N432" s="21">
        <v>39264</v>
      </c>
      <c r="O432" s="21"/>
      <c r="P432" s="23"/>
      <c r="Q432" s="21"/>
      <c r="R432" s="63"/>
      <c r="S432" s="63"/>
      <c r="T432" s="63"/>
      <c r="U432" s="40"/>
    </row>
    <row r="433" spans="1:21" ht="50" x14ac:dyDescent="0.35">
      <c r="A433" s="98" t="s">
        <v>57</v>
      </c>
      <c r="B433" s="90" t="s">
        <v>19</v>
      </c>
      <c r="C433" s="91" t="s">
        <v>58</v>
      </c>
      <c r="D433" s="91" t="s">
        <v>21</v>
      </c>
      <c r="E433" s="25" t="s">
        <v>517</v>
      </c>
      <c r="F433" s="26" t="s">
        <v>516</v>
      </c>
      <c r="G433" s="26" t="s">
        <v>61</v>
      </c>
      <c r="H433" s="27" t="s">
        <v>125</v>
      </c>
      <c r="I433" s="27" t="s">
        <v>42</v>
      </c>
      <c r="J433" s="27" t="s">
        <v>191</v>
      </c>
      <c r="K433" s="27" t="s">
        <v>192</v>
      </c>
      <c r="L433" s="27" t="s">
        <v>1448</v>
      </c>
      <c r="M433" s="27"/>
      <c r="N433" s="28">
        <v>39264</v>
      </c>
      <c r="O433" s="28"/>
      <c r="P433" s="29"/>
      <c r="Q433" s="28"/>
      <c r="R433" s="60"/>
      <c r="S433" s="60"/>
      <c r="T433" s="60"/>
      <c r="U433" s="38"/>
    </row>
    <row r="434" spans="1:21" ht="40" x14ac:dyDescent="0.35">
      <c r="A434" s="97" t="s">
        <v>57</v>
      </c>
      <c r="B434" s="90" t="s">
        <v>19</v>
      </c>
      <c r="C434" s="90" t="s">
        <v>550</v>
      </c>
      <c r="D434" s="90" t="s">
        <v>21</v>
      </c>
      <c r="E434" s="19" t="s">
        <v>551</v>
      </c>
      <c r="F434" s="20" t="s">
        <v>552</v>
      </c>
      <c r="G434" s="20" t="s">
        <v>61</v>
      </c>
      <c r="H434" s="20" t="str">
        <f t="shared" ref="H434:H439" si="10">"CT.1"</f>
        <v>CT.1</v>
      </c>
      <c r="I434" s="20" t="s">
        <v>42</v>
      </c>
      <c r="J434" s="20" t="s">
        <v>49</v>
      </c>
      <c r="K434" s="20" t="s">
        <v>50</v>
      </c>
      <c r="L434" s="30" t="s">
        <v>1482</v>
      </c>
      <c r="M434" s="30"/>
      <c r="N434" s="21">
        <v>39264</v>
      </c>
      <c r="O434" s="21"/>
      <c r="P434" s="23"/>
      <c r="Q434" s="21"/>
      <c r="R434" s="63"/>
      <c r="S434" s="63"/>
      <c r="T434" s="63"/>
      <c r="U434" s="40"/>
    </row>
    <row r="435" spans="1:21" ht="40" x14ac:dyDescent="0.35">
      <c r="A435" s="98" t="s">
        <v>87</v>
      </c>
      <c r="B435" s="90" t="s">
        <v>19</v>
      </c>
      <c r="C435" s="91" t="str">
        <f>"DF.3.E.003"</f>
        <v>DF.3.E.003</v>
      </c>
      <c r="D435" s="91" t="s">
        <v>21</v>
      </c>
      <c r="E435" s="25" t="s">
        <v>88</v>
      </c>
      <c r="F435" s="26" t="s">
        <v>89</v>
      </c>
      <c r="G435" s="26" t="s">
        <v>41</v>
      </c>
      <c r="H435" s="26" t="str">
        <f t="shared" si="10"/>
        <v>CT.1</v>
      </c>
      <c r="I435" s="26" t="s">
        <v>42</v>
      </c>
      <c r="J435" s="26" t="s">
        <v>43</v>
      </c>
      <c r="K435" s="26" t="s">
        <v>44</v>
      </c>
      <c r="L435" s="26" t="s">
        <v>1443</v>
      </c>
      <c r="M435" s="26"/>
      <c r="N435" s="28" t="str">
        <f t="shared" ref="N435:N444" si="11">"01-08-2010"</f>
        <v>01-08-2010</v>
      </c>
      <c r="O435" s="28"/>
      <c r="P435" s="29"/>
      <c r="Q435" s="28"/>
      <c r="R435" s="29"/>
      <c r="S435" s="29"/>
      <c r="T435" s="29"/>
      <c r="U435" s="38"/>
    </row>
    <row r="436" spans="1:21" ht="30" x14ac:dyDescent="0.35">
      <c r="A436" s="97" t="s">
        <v>87</v>
      </c>
      <c r="B436" s="91" t="s">
        <v>19</v>
      </c>
      <c r="C436" s="91" t="str">
        <f>"DF.3.E.004"</f>
        <v>DF.3.E.004</v>
      </c>
      <c r="D436" s="91" t="s">
        <v>21</v>
      </c>
      <c r="E436" s="19" t="s">
        <v>170</v>
      </c>
      <c r="F436" s="20" t="s">
        <v>171</v>
      </c>
      <c r="G436" s="20" t="s">
        <v>41</v>
      </c>
      <c r="H436" s="20" t="str">
        <f t="shared" si="10"/>
        <v>CT.1</v>
      </c>
      <c r="I436" s="30" t="s">
        <v>42</v>
      </c>
      <c r="J436" s="30" t="s">
        <v>43</v>
      </c>
      <c r="K436" s="30" t="s">
        <v>44</v>
      </c>
      <c r="L436" s="30" t="s">
        <v>1440</v>
      </c>
      <c r="M436" s="30"/>
      <c r="N436" s="21" t="str">
        <f t="shared" si="11"/>
        <v>01-08-2010</v>
      </c>
      <c r="O436" s="21"/>
      <c r="P436" s="23"/>
      <c r="Q436" s="21"/>
      <c r="R436" s="23"/>
      <c r="S436" s="23"/>
      <c r="T436" s="23"/>
      <c r="U436" s="40"/>
    </row>
    <row r="437" spans="1:21" ht="40" x14ac:dyDescent="0.35">
      <c r="A437" s="98" t="s">
        <v>87</v>
      </c>
      <c r="B437" s="90" t="s">
        <v>19</v>
      </c>
      <c r="C437" s="90" t="str">
        <f>"DF.3.E.004"</f>
        <v>DF.3.E.004</v>
      </c>
      <c r="D437" s="90" t="s">
        <v>21</v>
      </c>
      <c r="E437" s="25" t="s">
        <v>303</v>
      </c>
      <c r="F437" s="27" t="s">
        <v>304</v>
      </c>
      <c r="G437" s="27" t="s">
        <v>41</v>
      </c>
      <c r="H437" s="27" t="str">
        <f t="shared" si="10"/>
        <v>CT.1</v>
      </c>
      <c r="I437" s="27" t="s">
        <v>42</v>
      </c>
      <c r="J437" s="27" t="s">
        <v>43</v>
      </c>
      <c r="K437" s="27" t="s">
        <v>44</v>
      </c>
      <c r="L437" s="27" t="s">
        <v>1459</v>
      </c>
      <c r="M437" s="27"/>
      <c r="N437" s="28" t="str">
        <f t="shared" si="11"/>
        <v>01-08-2010</v>
      </c>
      <c r="O437" s="28"/>
      <c r="P437" s="29"/>
      <c r="Q437" s="28"/>
      <c r="R437" s="60"/>
      <c r="S437" s="60"/>
      <c r="T437" s="60"/>
      <c r="U437" s="38"/>
    </row>
    <row r="438" spans="1:21" ht="40" x14ac:dyDescent="0.35">
      <c r="A438" s="97" t="s">
        <v>87</v>
      </c>
      <c r="B438" s="91" t="s">
        <v>19</v>
      </c>
      <c r="C438" s="91" t="str">
        <f>"DF.3.E.004"</f>
        <v>DF.3.E.004</v>
      </c>
      <c r="D438" s="91" t="s">
        <v>21</v>
      </c>
      <c r="E438" s="19" t="s">
        <v>308</v>
      </c>
      <c r="F438" s="20" t="s">
        <v>309</v>
      </c>
      <c r="G438" s="20" t="s">
        <v>41</v>
      </c>
      <c r="H438" s="20" t="str">
        <f t="shared" si="10"/>
        <v>CT.1</v>
      </c>
      <c r="I438" s="30" t="s">
        <v>42</v>
      </c>
      <c r="J438" s="30" t="s">
        <v>43</v>
      </c>
      <c r="K438" s="30" t="s">
        <v>44</v>
      </c>
      <c r="L438" s="30" t="s">
        <v>1459</v>
      </c>
      <c r="M438" s="30"/>
      <c r="N438" s="21" t="str">
        <f t="shared" si="11"/>
        <v>01-08-2010</v>
      </c>
      <c r="O438" s="21"/>
      <c r="P438" s="23"/>
      <c r="Q438" s="21"/>
      <c r="R438" s="23"/>
      <c r="S438" s="23"/>
      <c r="T438" s="23"/>
      <c r="U438" s="40"/>
    </row>
    <row r="439" spans="1:21" ht="50" x14ac:dyDescent="0.35">
      <c r="A439" s="98" t="s">
        <v>87</v>
      </c>
      <c r="B439" s="91" t="s">
        <v>19</v>
      </c>
      <c r="C439" s="91" t="str">
        <f>"DF.3.E.001"</f>
        <v>DF.3.E.001</v>
      </c>
      <c r="D439" s="91" t="s">
        <v>21</v>
      </c>
      <c r="E439" s="25" t="s">
        <v>367</v>
      </c>
      <c r="F439" s="26" t="s">
        <v>368</v>
      </c>
      <c r="G439" s="26" t="s">
        <v>41</v>
      </c>
      <c r="H439" s="26" t="str">
        <f t="shared" si="10"/>
        <v>CT.1</v>
      </c>
      <c r="I439" s="27" t="s">
        <v>42</v>
      </c>
      <c r="J439" s="27" t="str">
        <f>"CF.11"</f>
        <v>CF.11</v>
      </c>
      <c r="K439" s="27" t="s">
        <v>192</v>
      </c>
      <c r="L439" s="27" t="s">
        <v>1448</v>
      </c>
      <c r="M439" s="27"/>
      <c r="N439" s="28" t="str">
        <f t="shared" si="11"/>
        <v>01-08-2010</v>
      </c>
      <c r="O439" s="28"/>
      <c r="P439" s="29"/>
      <c r="Q439" s="28"/>
      <c r="R439" s="29"/>
      <c r="S439" s="29"/>
      <c r="T439" s="29"/>
      <c r="U439" s="38"/>
    </row>
    <row r="440" spans="1:21" ht="30" x14ac:dyDescent="0.35">
      <c r="A440" s="97" t="s">
        <v>87</v>
      </c>
      <c r="B440" s="90" t="s">
        <v>19</v>
      </c>
      <c r="C440" s="91" t="s">
        <v>474</v>
      </c>
      <c r="D440" s="91" t="s">
        <v>29</v>
      </c>
      <c r="E440" s="19" t="s">
        <v>475</v>
      </c>
      <c r="F440" s="20" t="s">
        <v>476</v>
      </c>
      <c r="G440" s="20" t="s">
        <v>41</v>
      </c>
      <c r="H440" s="30" t="s">
        <v>33</v>
      </c>
      <c r="I440" s="30" t="s">
        <v>34</v>
      </c>
      <c r="J440" s="30" t="s">
        <v>259</v>
      </c>
      <c r="K440" s="30" t="s">
        <v>260</v>
      </c>
      <c r="L440" s="20" t="s">
        <v>1407</v>
      </c>
      <c r="M440" s="20"/>
      <c r="N440" s="21" t="str">
        <f t="shared" si="11"/>
        <v>01-08-2010</v>
      </c>
      <c r="O440" s="21"/>
      <c r="P440" s="23"/>
      <c r="Q440" s="21"/>
      <c r="R440" s="23"/>
      <c r="S440" s="23"/>
      <c r="T440" s="23"/>
      <c r="U440" s="40"/>
    </row>
    <row r="441" spans="1:21" ht="30" x14ac:dyDescent="0.35">
      <c r="A441" s="98" t="s">
        <v>87</v>
      </c>
      <c r="B441" s="90" t="s">
        <v>19</v>
      </c>
      <c r="C441" s="90" t="s">
        <v>474</v>
      </c>
      <c r="D441" s="90" t="s">
        <v>29</v>
      </c>
      <c r="E441" s="25" t="s">
        <v>477</v>
      </c>
      <c r="F441" s="27" t="s">
        <v>478</v>
      </c>
      <c r="G441" s="27" t="s">
        <v>41</v>
      </c>
      <c r="H441" s="27" t="s">
        <v>33</v>
      </c>
      <c r="I441" s="27" t="s">
        <v>34</v>
      </c>
      <c r="J441" s="27" t="s">
        <v>259</v>
      </c>
      <c r="K441" s="27" t="s">
        <v>260</v>
      </c>
      <c r="L441" s="26" t="s">
        <v>1407</v>
      </c>
      <c r="M441" s="26"/>
      <c r="N441" s="28" t="str">
        <f t="shared" si="11"/>
        <v>01-08-2010</v>
      </c>
      <c r="O441" s="28"/>
      <c r="P441" s="29"/>
      <c r="Q441" s="28"/>
      <c r="R441" s="29"/>
      <c r="S441" s="29"/>
      <c r="T441" s="29"/>
      <c r="U441" s="38"/>
    </row>
    <row r="442" spans="1:21" ht="50" x14ac:dyDescent="0.35">
      <c r="A442" s="97" t="s">
        <v>87</v>
      </c>
      <c r="B442" s="90" t="s">
        <v>19</v>
      </c>
      <c r="C442" s="91" t="str">
        <f>"DF.3.E.001"</f>
        <v>DF.3.E.001</v>
      </c>
      <c r="D442" s="91" t="s">
        <v>21</v>
      </c>
      <c r="E442" s="19" t="s">
        <v>518</v>
      </c>
      <c r="F442" s="30" t="s">
        <v>519</v>
      </c>
      <c r="G442" s="30" t="s">
        <v>41</v>
      </c>
      <c r="H442" s="30" t="str">
        <f>"CT.1"</f>
        <v>CT.1</v>
      </c>
      <c r="I442" s="30" t="s">
        <v>42</v>
      </c>
      <c r="J442" s="30" t="str">
        <f>"CF.11"</f>
        <v>CF.11</v>
      </c>
      <c r="K442" s="30" t="s">
        <v>192</v>
      </c>
      <c r="L442" s="30" t="s">
        <v>1448</v>
      </c>
      <c r="M442" s="30"/>
      <c r="N442" s="21" t="str">
        <f t="shared" si="11"/>
        <v>01-08-2010</v>
      </c>
      <c r="O442" s="21"/>
      <c r="P442" s="23"/>
      <c r="Q442" s="21"/>
      <c r="R442" s="63"/>
      <c r="S442" s="63"/>
      <c r="T442" s="63"/>
      <c r="U442" s="40"/>
    </row>
    <row r="443" spans="1:21" ht="50" x14ac:dyDescent="0.35">
      <c r="A443" s="98" t="s">
        <v>87</v>
      </c>
      <c r="B443" s="91" t="s">
        <v>19</v>
      </c>
      <c r="C443" s="91" t="str">
        <f>"DF.3.E.001"</f>
        <v>DF.3.E.001</v>
      </c>
      <c r="D443" s="91" t="s">
        <v>21</v>
      </c>
      <c r="E443" s="25" t="s">
        <v>344</v>
      </c>
      <c r="F443" s="26" t="s">
        <v>345</v>
      </c>
      <c r="G443" s="26" t="s">
        <v>41</v>
      </c>
      <c r="H443" s="26" t="str">
        <f>"CT.1"</f>
        <v>CT.1</v>
      </c>
      <c r="I443" s="27" t="s">
        <v>42</v>
      </c>
      <c r="J443" s="27" t="str">
        <f>"CF.11"</f>
        <v>CF.11</v>
      </c>
      <c r="K443" s="27" t="s">
        <v>192</v>
      </c>
      <c r="L443" s="27" t="s">
        <v>1448</v>
      </c>
      <c r="M443" s="27"/>
      <c r="N443" s="28" t="str">
        <f t="shared" si="11"/>
        <v>01-08-2010</v>
      </c>
      <c r="O443" s="28"/>
      <c r="P443" s="29"/>
      <c r="Q443" s="28"/>
      <c r="R443" s="29"/>
      <c r="S443" s="29"/>
      <c r="T443" s="29"/>
      <c r="U443" s="38"/>
    </row>
    <row r="444" spans="1:21" ht="50" x14ac:dyDescent="0.35">
      <c r="A444" s="97" t="s">
        <v>87</v>
      </c>
      <c r="B444" s="91" t="s">
        <v>19</v>
      </c>
      <c r="C444" s="91" t="str">
        <f>"DF.3.E.001"</f>
        <v>DF.3.E.001</v>
      </c>
      <c r="D444" s="91" t="s">
        <v>21</v>
      </c>
      <c r="E444" s="19" t="s">
        <v>369</v>
      </c>
      <c r="F444" s="20" t="s">
        <v>370</v>
      </c>
      <c r="G444" s="20" t="s">
        <v>41</v>
      </c>
      <c r="H444" s="20" t="str">
        <f>"CT.1"</f>
        <v>CT.1</v>
      </c>
      <c r="I444" s="30" t="s">
        <v>42</v>
      </c>
      <c r="J444" s="30" t="str">
        <f>"CF.11"</f>
        <v>CF.11</v>
      </c>
      <c r="K444" s="30" t="s">
        <v>192</v>
      </c>
      <c r="L444" s="30" t="s">
        <v>1448</v>
      </c>
      <c r="M444" s="30"/>
      <c r="N444" s="21" t="str">
        <f t="shared" si="11"/>
        <v>01-08-2010</v>
      </c>
      <c r="O444" s="21"/>
      <c r="P444" s="23"/>
      <c r="Q444" s="21"/>
      <c r="R444" s="23"/>
      <c r="S444" s="23"/>
      <c r="T444" s="23"/>
      <c r="U444" s="40"/>
    </row>
    <row r="445" spans="1:21" ht="20" x14ac:dyDescent="0.35">
      <c r="A445" s="98" t="s">
        <v>87</v>
      </c>
      <c r="B445" s="90" t="s">
        <v>846</v>
      </c>
      <c r="C445" s="91" t="s">
        <v>474</v>
      </c>
      <c r="D445" s="91" t="s">
        <v>21</v>
      </c>
      <c r="E445" s="25" t="s">
        <v>1252</v>
      </c>
      <c r="F445" s="29" t="s">
        <v>1253</v>
      </c>
      <c r="G445" s="29" t="s">
        <v>41</v>
      </c>
      <c r="H445" s="29" t="s">
        <v>125</v>
      </c>
      <c r="I445" s="29" t="s">
        <v>42</v>
      </c>
      <c r="J445" s="26"/>
      <c r="K445" s="26"/>
      <c r="L445" s="26"/>
      <c r="M445" s="26"/>
      <c r="N445" s="28" t="s">
        <v>1395</v>
      </c>
      <c r="O445" s="28"/>
      <c r="P445" s="29"/>
      <c r="Q445" s="28"/>
      <c r="R445" s="29"/>
      <c r="S445" s="31"/>
      <c r="T445" s="31"/>
      <c r="U445" s="102"/>
    </row>
    <row r="446" spans="1:21" ht="30" x14ac:dyDescent="0.35">
      <c r="A446" s="97" t="s">
        <v>87</v>
      </c>
      <c r="B446" s="90" t="s">
        <v>846</v>
      </c>
      <c r="C446" s="91" t="s">
        <v>474</v>
      </c>
      <c r="D446" s="91" t="s">
        <v>21</v>
      </c>
      <c r="E446" s="19" t="s">
        <v>1254</v>
      </c>
      <c r="F446" s="23" t="s">
        <v>1255</v>
      </c>
      <c r="G446" s="23" t="s">
        <v>41</v>
      </c>
      <c r="H446" s="23" t="s">
        <v>125</v>
      </c>
      <c r="I446" s="23" t="s">
        <v>42</v>
      </c>
      <c r="J446" s="20"/>
      <c r="K446" s="20"/>
      <c r="L446" s="20"/>
      <c r="M446" s="20"/>
      <c r="N446" s="21" t="s">
        <v>1395</v>
      </c>
      <c r="O446" s="21"/>
      <c r="P446" s="23"/>
      <c r="Q446" s="21"/>
      <c r="R446" s="23"/>
      <c r="S446" s="32"/>
      <c r="T446" s="32"/>
      <c r="U446" s="103"/>
    </row>
    <row r="447" spans="1:21" ht="30" x14ac:dyDescent="0.35">
      <c r="A447" s="98" t="s">
        <v>87</v>
      </c>
      <c r="B447" s="90" t="s">
        <v>846</v>
      </c>
      <c r="C447" s="91" t="s">
        <v>1339</v>
      </c>
      <c r="D447" s="91" t="s">
        <v>21</v>
      </c>
      <c r="E447" s="25" t="s">
        <v>1257</v>
      </c>
      <c r="F447" s="29" t="s">
        <v>1258</v>
      </c>
      <c r="G447" s="29" t="s">
        <v>41</v>
      </c>
      <c r="H447" s="29" t="s">
        <v>125</v>
      </c>
      <c r="I447" s="29" t="s">
        <v>42</v>
      </c>
      <c r="J447" s="26"/>
      <c r="K447" s="26"/>
      <c r="L447" s="26"/>
      <c r="M447" s="26"/>
      <c r="N447" s="28" t="s">
        <v>1395</v>
      </c>
      <c r="O447" s="28"/>
      <c r="P447" s="29"/>
      <c r="Q447" s="28"/>
      <c r="R447" s="29"/>
      <c r="S447" s="31"/>
      <c r="T447" s="31"/>
      <c r="U447" s="102"/>
    </row>
    <row r="448" spans="1:21" ht="40" x14ac:dyDescent="0.35">
      <c r="A448" s="97" t="s">
        <v>87</v>
      </c>
      <c r="B448" s="90" t="s">
        <v>846</v>
      </c>
      <c r="C448" s="91" t="s">
        <v>474</v>
      </c>
      <c r="D448" s="91" t="s">
        <v>21</v>
      </c>
      <c r="E448" s="19" t="s">
        <v>1259</v>
      </c>
      <c r="F448" s="23" t="s">
        <v>1260</v>
      </c>
      <c r="G448" s="23" t="s">
        <v>41</v>
      </c>
      <c r="H448" s="23" t="s">
        <v>125</v>
      </c>
      <c r="I448" s="23" t="s">
        <v>42</v>
      </c>
      <c r="J448" s="20"/>
      <c r="K448" s="20"/>
      <c r="L448" s="20"/>
      <c r="M448" s="20"/>
      <c r="N448" s="21" t="s">
        <v>1395</v>
      </c>
      <c r="O448" s="21"/>
      <c r="P448" s="23"/>
      <c r="Q448" s="21"/>
      <c r="R448" s="23"/>
      <c r="S448" s="32"/>
      <c r="T448" s="32"/>
      <c r="U448" s="103"/>
    </row>
    <row r="449" spans="1:21" ht="20" x14ac:dyDescent="0.35">
      <c r="A449" s="98" t="s">
        <v>27</v>
      </c>
      <c r="B449" s="90" t="s">
        <v>19</v>
      </c>
      <c r="C449" s="91" t="s">
        <v>28</v>
      </c>
      <c r="D449" s="90" t="s">
        <v>29</v>
      </c>
      <c r="E449" s="25" t="s">
        <v>30</v>
      </c>
      <c r="F449" s="26" t="s">
        <v>31</v>
      </c>
      <c r="G449" s="26" t="s">
        <v>32</v>
      </c>
      <c r="H449" s="27" t="s">
        <v>33</v>
      </c>
      <c r="I449" s="27" t="s">
        <v>34</v>
      </c>
      <c r="J449" s="27" t="s">
        <v>35</v>
      </c>
      <c r="K449" s="27" t="s">
        <v>36</v>
      </c>
      <c r="L449" s="38" t="s">
        <v>1438</v>
      </c>
      <c r="M449" s="29"/>
      <c r="N449" s="28" t="s">
        <v>37</v>
      </c>
      <c r="O449" s="61"/>
      <c r="P449" s="29"/>
      <c r="Q449" s="61"/>
      <c r="R449" s="55">
        <v>2.2526614999999999</v>
      </c>
      <c r="S449" s="55">
        <v>2.8373794999999999</v>
      </c>
      <c r="T449" s="55">
        <v>3.6424604999999999</v>
      </c>
      <c r="U449" s="38"/>
    </row>
    <row r="450" spans="1:21" ht="80" x14ac:dyDescent="0.35">
      <c r="A450" s="97" t="s">
        <v>27</v>
      </c>
      <c r="B450" s="90" t="s">
        <v>19</v>
      </c>
      <c r="C450" s="91" t="s">
        <v>202</v>
      </c>
      <c r="D450" s="90" t="s">
        <v>21</v>
      </c>
      <c r="E450" s="19" t="s">
        <v>203</v>
      </c>
      <c r="F450" s="20" t="s">
        <v>204</v>
      </c>
      <c r="G450" s="20" t="s">
        <v>32</v>
      </c>
      <c r="H450" s="30" t="s">
        <v>125</v>
      </c>
      <c r="I450" s="30" t="s">
        <v>42</v>
      </c>
      <c r="J450" s="30" t="s">
        <v>122</v>
      </c>
      <c r="K450" s="30" t="s">
        <v>72</v>
      </c>
      <c r="L450" s="20" t="s">
        <v>1249</v>
      </c>
      <c r="M450" s="20"/>
      <c r="N450" s="21" t="s">
        <v>37</v>
      </c>
      <c r="O450" s="64"/>
      <c r="P450" s="23"/>
      <c r="Q450" s="65"/>
      <c r="R450" s="22">
        <v>0.72225587999999996</v>
      </c>
      <c r="S450" s="22">
        <v>0.79173596029999449</v>
      </c>
      <c r="T450" s="22">
        <v>0.44245441000000002</v>
      </c>
      <c r="U450" s="40"/>
    </row>
    <row r="451" spans="1:21" ht="80" x14ac:dyDescent="0.35">
      <c r="A451" s="98" t="s">
        <v>27</v>
      </c>
      <c r="B451" s="90" t="s">
        <v>19</v>
      </c>
      <c r="C451" s="90" t="s">
        <v>205</v>
      </c>
      <c r="D451" s="90" t="s">
        <v>21</v>
      </c>
      <c r="E451" s="25" t="s">
        <v>206</v>
      </c>
      <c r="F451" s="26" t="s">
        <v>207</v>
      </c>
      <c r="G451" s="26" t="s">
        <v>208</v>
      </c>
      <c r="H451" s="26" t="s">
        <v>125</v>
      </c>
      <c r="I451" s="26" t="s">
        <v>42</v>
      </c>
      <c r="J451" s="27" t="s">
        <v>122</v>
      </c>
      <c r="K451" s="27" t="s">
        <v>72</v>
      </c>
      <c r="L451" s="26" t="s">
        <v>1249</v>
      </c>
      <c r="M451" s="26"/>
      <c r="N451" s="28" t="s">
        <v>209</v>
      </c>
      <c r="O451" s="61"/>
      <c r="P451" s="29"/>
      <c r="Q451" s="61"/>
      <c r="R451" s="55" t="s">
        <v>1524</v>
      </c>
      <c r="S451" s="55" t="s">
        <v>1524</v>
      </c>
      <c r="T451" s="55" t="s">
        <v>1524</v>
      </c>
      <c r="U451" s="38"/>
    </row>
    <row r="452" spans="1:21" ht="80" x14ac:dyDescent="0.35">
      <c r="A452" s="97" t="s">
        <v>27</v>
      </c>
      <c r="B452" s="90" t="s">
        <v>19</v>
      </c>
      <c r="C452" s="90" t="s">
        <v>218</v>
      </c>
      <c r="D452" s="90" t="s">
        <v>21</v>
      </c>
      <c r="E452" s="19" t="s">
        <v>219</v>
      </c>
      <c r="F452" s="20" t="s">
        <v>220</v>
      </c>
      <c r="G452" s="20" t="s">
        <v>221</v>
      </c>
      <c r="H452" s="20" t="s">
        <v>125</v>
      </c>
      <c r="I452" s="20" t="s">
        <v>42</v>
      </c>
      <c r="J452" s="20" t="s">
        <v>122</v>
      </c>
      <c r="K452" s="30" t="s">
        <v>72</v>
      </c>
      <c r="L452" s="20" t="s">
        <v>1249</v>
      </c>
      <c r="M452" s="20"/>
      <c r="N452" s="21" t="s">
        <v>222</v>
      </c>
      <c r="O452" s="64"/>
      <c r="P452" s="23"/>
      <c r="Q452" s="64"/>
      <c r="R452" s="22" t="s">
        <v>1524</v>
      </c>
      <c r="S452" s="22" t="s">
        <v>1524</v>
      </c>
      <c r="T452" s="22" t="s">
        <v>1524</v>
      </c>
      <c r="U452" s="40"/>
    </row>
    <row r="453" spans="1:21" ht="80" x14ac:dyDescent="0.35">
      <c r="A453" s="98" t="s">
        <v>27</v>
      </c>
      <c r="B453" s="90" t="s">
        <v>19</v>
      </c>
      <c r="C453" s="90" t="s">
        <v>226</v>
      </c>
      <c r="D453" s="90" t="s">
        <v>21</v>
      </c>
      <c r="E453" s="25" t="s">
        <v>227</v>
      </c>
      <c r="F453" s="26" t="s">
        <v>228</v>
      </c>
      <c r="G453" s="26" t="s">
        <v>229</v>
      </c>
      <c r="H453" s="26" t="s">
        <v>125</v>
      </c>
      <c r="I453" s="26" t="s">
        <v>42</v>
      </c>
      <c r="J453" s="26" t="s">
        <v>122</v>
      </c>
      <c r="K453" s="27" t="s">
        <v>72</v>
      </c>
      <c r="L453" s="26" t="s">
        <v>1249</v>
      </c>
      <c r="M453" s="26"/>
      <c r="N453" s="28" t="s">
        <v>230</v>
      </c>
      <c r="O453" s="61"/>
      <c r="P453" s="29"/>
      <c r="Q453" s="61"/>
      <c r="R453" s="55" t="s">
        <v>1524</v>
      </c>
      <c r="S453" s="55" t="s">
        <v>1524</v>
      </c>
      <c r="T453" s="55" t="s">
        <v>1524</v>
      </c>
      <c r="U453" s="38"/>
    </row>
    <row r="454" spans="1:21" ht="20" x14ac:dyDescent="0.35">
      <c r="A454" s="97" t="s">
        <v>27</v>
      </c>
      <c r="B454" s="90" t="s">
        <v>19</v>
      </c>
      <c r="C454" s="90" t="s">
        <v>231</v>
      </c>
      <c r="D454" s="90" t="s">
        <v>21</v>
      </c>
      <c r="E454" s="19" t="s">
        <v>232</v>
      </c>
      <c r="F454" s="20" t="s">
        <v>233</v>
      </c>
      <c r="G454" s="20" t="s">
        <v>32</v>
      </c>
      <c r="H454" s="20" t="s">
        <v>125</v>
      </c>
      <c r="I454" s="20" t="s">
        <v>42</v>
      </c>
      <c r="J454" s="30" t="s">
        <v>234</v>
      </c>
      <c r="K454" s="30" t="s">
        <v>235</v>
      </c>
      <c r="L454" s="30" t="s">
        <v>1452</v>
      </c>
      <c r="M454" s="30"/>
      <c r="N454" s="21" t="s">
        <v>236</v>
      </c>
      <c r="O454" s="64"/>
      <c r="P454" s="23"/>
      <c r="Q454" s="64"/>
      <c r="R454" s="22">
        <v>8.8044000000000002E-4</v>
      </c>
      <c r="S454" s="22">
        <v>2.9719999999999998E-3</v>
      </c>
      <c r="T454" s="22">
        <v>4.11467E-3</v>
      </c>
      <c r="U454" s="40"/>
    </row>
    <row r="455" spans="1:21" ht="50" x14ac:dyDescent="0.35">
      <c r="A455" s="98" t="s">
        <v>27</v>
      </c>
      <c r="B455" s="90" t="s">
        <v>19</v>
      </c>
      <c r="C455" s="90" t="s">
        <v>237</v>
      </c>
      <c r="D455" s="90" t="s">
        <v>21</v>
      </c>
      <c r="E455" s="25" t="s">
        <v>238</v>
      </c>
      <c r="F455" s="26" t="s">
        <v>239</v>
      </c>
      <c r="G455" s="26" t="s">
        <v>32</v>
      </c>
      <c r="H455" s="26" t="s">
        <v>125</v>
      </c>
      <c r="I455" s="26" t="s">
        <v>42</v>
      </c>
      <c r="J455" s="26" t="s">
        <v>234</v>
      </c>
      <c r="K455" s="26" t="s">
        <v>235</v>
      </c>
      <c r="L455" s="27" t="s">
        <v>1452</v>
      </c>
      <c r="M455" s="27"/>
      <c r="N455" s="57" t="s">
        <v>37</v>
      </c>
      <c r="O455" s="61"/>
      <c r="P455" s="29"/>
      <c r="Q455" s="61"/>
      <c r="R455" s="55">
        <v>1.4530942</v>
      </c>
      <c r="S455" s="55">
        <v>2.2964045991999997</v>
      </c>
      <c r="T455" s="55">
        <v>1.70239509</v>
      </c>
      <c r="U455" s="38"/>
    </row>
    <row r="456" spans="1:21" ht="60" x14ac:dyDescent="0.35">
      <c r="A456" s="97" t="s">
        <v>27</v>
      </c>
      <c r="B456" s="90" t="s">
        <v>19</v>
      </c>
      <c r="C456" s="91" t="s">
        <v>281</v>
      </c>
      <c r="D456" s="91" t="s">
        <v>21</v>
      </c>
      <c r="E456" s="19" t="s">
        <v>282</v>
      </c>
      <c r="F456" s="20" t="s">
        <v>283</v>
      </c>
      <c r="G456" s="20" t="s">
        <v>32</v>
      </c>
      <c r="H456" s="30" t="s">
        <v>125</v>
      </c>
      <c r="I456" s="30" t="s">
        <v>42</v>
      </c>
      <c r="J456" s="30" t="s">
        <v>25</v>
      </c>
      <c r="K456" s="30" t="s">
        <v>26</v>
      </c>
      <c r="L456" s="30" t="s">
        <v>1456</v>
      </c>
      <c r="M456" s="30"/>
      <c r="N456" s="56" t="s">
        <v>37</v>
      </c>
      <c r="O456" s="64"/>
      <c r="P456" s="23"/>
      <c r="Q456" s="64"/>
      <c r="R456" s="22">
        <v>1.9610430000000002E-2</v>
      </c>
      <c r="S456" s="22">
        <v>9.1583200950000054E-2</v>
      </c>
      <c r="T456" s="22">
        <v>0.10559999</v>
      </c>
      <c r="U456" s="40"/>
    </row>
    <row r="457" spans="1:21" ht="50" x14ac:dyDescent="0.35">
      <c r="A457" s="98" t="s">
        <v>27</v>
      </c>
      <c r="B457" s="90" t="s">
        <v>19</v>
      </c>
      <c r="C457" s="91" t="s">
        <v>312</v>
      </c>
      <c r="D457" s="91" t="s">
        <v>21</v>
      </c>
      <c r="E457" s="25" t="s">
        <v>313</v>
      </c>
      <c r="F457" s="26" t="s">
        <v>314</v>
      </c>
      <c r="G457" s="26" t="s">
        <v>32</v>
      </c>
      <c r="H457" s="27" t="s">
        <v>125</v>
      </c>
      <c r="I457" s="27" t="s">
        <v>42</v>
      </c>
      <c r="J457" s="27" t="s">
        <v>248</v>
      </c>
      <c r="K457" s="27" t="s">
        <v>249</v>
      </c>
      <c r="L457" s="27" t="s">
        <v>1461</v>
      </c>
      <c r="M457" s="27"/>
      <c r="N457" s="57" t="s">
        <v>37</v>
      </c>
      <c r="O457" s="61"/>
      <c r="P457" s="29"/>
      <c r="Q457" s="61"/>
      <c r="R457" s="55">
        <v>2.434381E-2</v>
      </c>
      <c r="S457" s="55">
        <v>0.81896540059998657</v>
      </c>
      <c r="T457" s="55">
        <v>0.84834560999999997</v>
      </c>
      <c r="U457" s="38"/>
    </row>
    <row r="458" spans="1:21" ht="40" x14ac:dyDescent="0.35">
      <c r="A458" s="97" t="s">
        <v>27</v>
      </c>
      <c r="B458" s="90" t="s">
        <v>19</v>
      </c>
      <c r="C458" s="91" t="s">
        <v>430</v>
      </c>
      <c r="D458" s="91" t="s">
        <v>21</v>
      </c>
      <c r="E458" s="19" t="s">
        <v>431</v>
      </c>
      <c r="F458" s="20" t="s">
        <v>432</v>
      </c>
      <c r="G458" s="20" t="s">
        <v>32</v>
      </c>
      <c r="H458" s="20" t="s">
        <v>125</v>
      </c>
      <c r="I458" s="20" t="s">
        <v>42</v>
      </c>
      <c r="J458" s="30" t="s">
        <v>43</v>
      </c>
      <c r="K458" s="30" t="s">
        <v>44</v>
      </c>
      <c r="L458" s="30" t="s">
        <v>1493</v>
      </c>
      <c r="M458" s="30"/>
      <c r="N458" s="21" t="s">
        <v>37</v>
      </c>
      <c r="O458" s="64"/>
      <c r="P458" s="23"/>
      <c r="Q458" s="64"/>
      <c r="R458" s="22">
        <v>0.45361814999999994</v>
      </c>
      <c r="S458" s="22">
        <v>0.94405929309997461</v>
      </c>
      <c r="T458" s="22">
        <v>1.1123093500000001</v>
      </c>
      <c r="U458" s="40"/>
    </row>
    <row r="459" spans="1:21" ht="50" x14ac:dyDescent="0.35">
      <c r="A459" s="98" t="s">
        <v>27</v>
      </c>
      <c r="B459" s="90" t="s">
        <v>19</v>
      </c>
      <c r="C459" s="91" t="s">
        <v>463</v>
      </c>
      <c r="D459" s="91" t="s">
        <v>21</v>
      </c>
      <c r="E459" s="25" t="s">
        <v>464</v>
      </c>
      <c r="F459" s="26" t="s">
        <v>465</v>
      </c>
      <c r="G459" s="26" t="s">
        <v>32</v>
      </c>
      <c r="H459" s="27" t="s">
        <v>125</v>
      </c>
      <c r="I459" s="27" t="s">
        <v>42</v>
      </c>
      <c r="J459" s="27" t="s">
        <v>191</v>
      </c>
      <c r="K459" s="27" t="s">
        <v>192</v>
      </c>
      <c r="L459" s="27" t="s">
        <v>1448</v>
      </c>
      <c r="M459" s="27"/>
      <c r="N459" s="57" t="s">
        <v>37</v>
      </c>
      <c r="O459" s="61"/>
      <c r="P459" s="29"/>
      <c r="Q459" s="61"/>
      <c r="R459" s="55">
        <v>4.1526100000000002E-3</v>
      </c>
      <c r="S459" s="55">
        <v>6.6559811500000003E-3</v>
      </c>
      <c r="T459" s="55">
        <v>9.9007900000000013E-3</v>
      </c>
      <c r="U459" s="38"/>
    </row>
    <row r="460" spans="1:21" ht="50" x14ac:dyDescent="0.35">
      <c r="A460" s="97" t="s">
        <v>27</v>
      </c>
      <c r="B460" s="90" t="s">
        <v>19</v>
      </c>
      <c r="C460" s="91" t="s">
        <v>494</v>
      </c>
      <c r="D460" s="90" t="s">
        <v>21</v>
      </c>
      <c r="E460" s="19" t="s">
        <v>1251</v>
      </c>
      <c r="F460" s="20" t="s">
        <v>495</v>
      </c>
      <c r="G460" s="20" t="s">
        <v>32</v>
      </c>
      <c r="H460" s="30" t="s">
        <v>125</v>
      </c>
      <c r="I460" s="30" t="s">
        <v>42</v>
      </c>
      <c r="J460" s="30" t="s">
        <v>191</v>
      </c>
      <c r="K460" s="30" t="s">
        <v>192</v>
      </c>
      <c r="L460" s="30" t="s">
        <v>1448</v>
      </c>
      <c r="M460" s="30"/>
      <c r="N460" s="21" t="s">
        <v>236</v>
      </c>
      <c r="O460" s="64"/>
      <c r="P460" s="23"/>
      <c r="Q460" s="64"/>
      <c r="R460" s="22" t="s">
        <v>1524</v>
      </c>
      <c r="S460" s="22" t="s">
        <v>1524</v>
      </c>
      <c r="T460" s="22" t="s">
        <v>1524</v>
      </c>
      <c r="U460" s="40"/>
    </row>
    <row r="461" spans="1:21" ht="30" x14ac:dyDescent="0.35">
      <c r="A461" s="98" t="s">
        <v>27</v>
      </c>
      <c r="B461" s="90" t="s">
        <v>19</v>
      </c>
      <c r="C461" s="90" t="s">
        <v>501</v>
      </c>
      <c r="D461" s="90" t="s">
        <v>29</v>
      </c>
      <c r="E461" s="25" t="s">
        <v>502</v>
      </c>
      <c r="F461" s="26" t="s">
        <v>503</v>
      </c>
      <c r="G461" s="26" t="s">
        <v>32</v>
      </c>
      <c r="H461" s="27" t="s">
        <v>33</v>
      </c>
      <c r="I461" s="27" t="s">
        <v>34</v>
      </c>
      <c r="J461" s="27" t="s">
        <v>259</v>
      </c>
      <c r="K461" s="27" t="s">
        <v>260</v>
      </c>
      <c r="L461" s="27" t="s">
        <v>1407</v>
      </c>
      <c r="M461" s="27"/>
      <c r="N461" s="28" t="s">
        <v>37</v>
      </c>
      <c r="O461" s="61"/>
      <c r="P461" s="29"/>
      <c r="Q461" s="61"/>
      <c r="R461" s="55">
        <v>7.0929000000000006E-2</v>
      </c>
      <c r="S461" s="55">
        <v>0</v>
      </c>
      <c r="T461" s="55">
        <v>0</v>
      </c>
      <c r="U461" s="38"/>
    </row>
    <row r="462" spans="1:21" ht="40" x14ac:dyDescent="0.35">
      <c r="A462" s="97" t="s">
        <v>27</v>
      </c>
      <c r="B462" s="90" t="s">
        <v>19</v>
      </c>
      <c r="C462" s="91" t="s">
        <v>527</v>
      </c>
      <c r="D462" s="90" t="s">
        <v>21</v>
      </c>
      <c r="E462" s="19" t="s">
        <v>528</v>
      </c>
      <c r="F462" s="20" t="s">
        <v>529</v>
      </c>
      <c r="G462" s="20" t="s">
        <v>530</v>
      </c>
      <c r="H462" s="30" t="s">
        <v>125</v>
      </c>
      <c r="I462" s="30" t="s">
        <v>42</v>
      </c>
      <c r="J462" s="30" t="s">
        <v>259</v>
      </c>
      <c r="K462" s="30" t="s">
        <v>260</v>
      </c>
      <c r="L462" s="30" t="s">
        <v>1480</v>
      </c>
      <c r="M462" s="30"/>
      <c r="N462" s="21" t="s">
        <v>531</v>
      </c>
      <c r="O462" s="64"/>
      <c r="P462" s="23"/>
      <c r="Q462" s="64"/>
      <c r="R462" s="22" t="s">
        <v>1524</v>
      </c>
      <c r="S462" s="22" t="s">
        <v>1524</v>
      </c>
      <c r="T462" s="22" t="s">
        <v>1524</v>
      </c>
      <c r="U462" s="40"/>
    </row>
    <row r="463" spans="1:21" ht="40" x14ac:dyDescent="0.35">
      <c r="A463" s="98" t="s">
        <v>27</v>
      </c>
      <c r="B463" s="90" t="s">
        <v>19</v>
      </c>
      <c r="C463" s="91" t="s">
        <v>535</v>
      </c>
      <c r="D463" s="90" t="s">
        <v>21</v>
      </c>
      <c r="E463" s="25" t="s">
        <v>536</v>
      </c>
      <c r="F463" s="26" t="s">
        <v>537</v>
      </c>
      <c r="G463" s="26" t="s">
        <v>32</v>
      </c>
      <c r="H463" s="27" t="s">
        <v>125</v>
      </c>
      <c r="I463" s="27" t="s">
        <v>42</v>
      </c>
      <c r="J463" s="27" t="s">
        <v>122</v>
      </c>
      <c r="K463" s="27" t="s">
        <v>72</v>
      </c>
      <c r="L463" s="27" t="s">
        <v>1471</v>
      </c>
      <c r="M463" s="27"/>
      <c r="N463" s="28" t="s">
        <v>37</v>
      </c>
      <c r="O463" s="61"/>
      <c r="P463" s="29"/>
      <c r="Q463" s="61"/>
      <c r="R463" s="55">
        <v>3.3858728800000004</v>
      </c>
      <c r="S463" s="55">
        <v>4.9080069808491569</v>
      </c>
      <c r="T463" s="55">
        <v>5.4319247900000001</v>
      </c>
      <c r="U463" s="38"/>
    </row>
    <row r="464" spans="1:21" ht="40" x14ac:dyDescent="0.35">
      <c r="A464" s="97" t="s">
        <v>27</v>
      </c>
      <c r="B464" s="90" t="s">
        <v>19</v>
      </c>
      <c r="C464" s="90" t="s">
        <v>544</v>
      </c>
      <c r="D464" s="90" t="s">
        <v>21</v>
      </c>
      <c r="E464" s="19" t="s">
        <v>545</v>
      </c>
      <c r="F464" s="20" t="s">
        <v>546</v>
      </c>
      <c r="G464" s="20" t="s">
        <v>32</v>
      </c>
      <c r="H464" s="20" t="s">
        <v>125</v>
      </c>
      <c r="I464" s="20" t="s">
        <v>42</v>
      </c>
      <c r="J464" s="20" t="s">
        <v>49</v>
      </c>
      <c r="K464" s="20" t="s">
        <v>50</v>
      </c>
      <c r="L464" s="30" t="s">
        <v>1482</v>
      </c>
      <c r="M464" s="30"/>
      <c r="N464" s="21" t="s">
        <v>236</v>
      </c>
      <c r="O464" s="64"/>
      <c r="P464" s="23"/>
      <c r="Q464" s="64"/>
      <c r="R464" s="22">
        <v>2.9599999999999998E-4</v>
      </c>
      <c r="S464" s="22">
        <v>5.4799999999999998E-4</v>
      </c>
      <c r="T464" s="22">
        <v>3.9354E-4</v>
      </c>
      <c r="U464" s="40"/>
    </row>
    <row r="465" spans="1:21" ht="30" x14ac:dyDescent="0.35">
      <c r="A465" s="98" t="s">
        <v>27</v>
      </c>
      <c r="B465" s="90" t="s">
        <v>19</v>
      </c>
      <c r="C465" s="91" t="s">
        <v>547</v>
      </c>
      <c r="D465" s="90" t="s">
        <v>21</v>
      </c>
      <c r="E465" s="25" t="s">
        <v>548</v>
      </c>
      <c r="F465" s="26" t="s">
        <v>549</v>
      </c>
      <c r="G465" s="26" t="s">
        <v>32</v>
      </c>
      <c r="H465" s="27" t="s">
        <v>125</v>
      </c>
      <c r="I465" s="27" t="s">
        <v>42</v>
      </c>
      <c r="J465" s="27" t="s">
        <v>49</v>
      </c>
      <c r="K465" s="27" t="s">
        <v>50</v>
      </c>
      <c r="L465" s="27" t="s">
        <v>1482</v>
      </c>
      <c r="M465" s="27"/>
      <c r="N465" s="28" t="s">
        <v>236</v>
      </c>
      <c r="O465" s="61"/>
      <c r="P465" s="29"/>
      <c r="Q465" s="61"/>
      <c r="R465" s="55">
        <v>8.4272999999999998E-4</v>
      </c>
      <c r="S465" s="55">
        <v>1.03018425E-3</v>
      </c>
      <c r="T465" s="55">
        <v>2.7784299999999997E-3</v>
      </c>
      <c r="U465" s="38"/>
    </row>
    <row r="466" spans="1:21" ht="40" x14ac:dyDescent="0.35">
      <c r="A466" s="97" t="s">
        <v>27</v>
      </c>
      <c r="B466" s="90" t="s">
        <v>19</v>
      </c>
      <c r="C466" s="91" t="s">
        <v>553</v>
      </c>
      <c r="D466" s="90" t="s">
        <v>21</v>
      </c>
      <c r="E466" s="19" t="s">
        <v>554</v>
      </c>
      <c r="F466" s="20" t="s">
        <v>555</v>
      </c>
      <c r="G466" s="20" t="s">
        <v>32</v>
      </c>
      <c r="H466" s="30" t="s">
        <v>125</v>
      </c>
      <c r="I466" s="30" t="s">
        <v>42</v>
      </c>
      <c r="J466" s="30" t="s">
        <v>49</v>
      </c>
      <c r="K466" s="30" t="s">
        <v>50</v>
      </c>
      <c r="L466" s="30" t="s">
        <v>1483</v>
      </c>
      <c r="M466" s="30"/>
      <c r="N466" s="21" t="s">
        <v>236</v>
      </c>
      <c r="O466" s="64"/>
      <c r="P466" s="23"/>
      <c r="Q466" s="64"/>
      <c r="R466" s="22">
        <v>5.6976800000000001E-3</v>
      </c>
      <c r="S466" s="22">
        <v>1.8055037849999997E-2</v>
      </c>
      <c r="T466" s="22">
        <v>2.3331359999999999E-2</v>
      </c>
      <c r="U466" s="40"/>
    </row>
    <row r="467" spans="1:21" ht="40" x14ac:dyDescent="0.35">
      <c r="A467" s="98" t="s">
        <v>560</v>
      </c>
      <c r="B467" s="90" t="s">
        <v>19</v>
      </c>
      <c r="C467" s="91" t="s">
        <v>561</v>
      </c>
      <c r="D467" s="91" t="s">
        <v>21</v>
      </c>
      <c r="E467" s="25" t="s">
        <v>1336</v>
      </c>
      <c r="F467" s="26" t="s">
        <v>562</v>
      </c>
      <c r="G467" s="26" t="s">
        <v>563</v>
      </c>
      <c r="H467" s="26" t="str">
        <f t="shared" ref="H467:H502" si="12">"CT.1"</f>
        <v>CT.1</v>
      </c>
      <c r="I467" s="26" t="s">
        <v>42</v>
      </c>
      <c r="J467" s="26" t="s">
        <v>25</v>
      </c>
      <c r="K467" s="26" t="s">
        <v>26</v>
      </c>
      <c r="L467" s="26" t="s">
        <v>1485</v>
      </c>
      <c r="M467" s="26"/>
      <c r="N467" s="57" t="str">
        <f t="shared" ref="N467:N494" si="13">"01-01-1986"</f>
        <v>01-01-1986</v>
      </c>
      <c r="O467" s="57"/>
      <c r="P467" s="29"/>
      <c r="Q467" s="57"/>
      <c r="R467" s="60"/>
      <c r="S467" s="60"/>
      <c r="T467" s="60"/>
      <c r="U467" s="38"/>
    </row>
    <row r="468" spans="1:21" ht="40" x14ac:dyDescent="0.35">
      <c r="A468" s="97" t="s">
        <v>560</v>
      </c>
      <c r="B468" s="90" t="s">
        <v>19</v>
      </c>
      <c r="C468" s="91" t="s">
        <v>561</v>
      </c>
      <c r="D468" s="91" t="s">
        <v>21</v>
      </c>
      <c r="E468" s="19" t="s">
        <v>564</v>
      </c>
      <c r="F468" s="20" t="s">
        <v>565</v>
      </c>
      <c r="G468" s="20" t="s">
        <v>563</v>
      </c>
      <c r="H468" s="30" t="str">
        <f t="shared" si="12"/>
        <v>CT.1</v>
      </c>
      <c r="I468" s="30" t="s">
        <v>42</v>
      </c>
      <c r="J468" s="20" t="str">
        <f>"CF.12"</f>
        <v>CF.12</v>
      </c>
      <c r="K468" s="20" t="s">
        <v>566</v>
      </c>
      <c r="L468" s="20" t="s">
        <v>1486</v>
      </c>
      <c r="M468" s="20"/>
      <c r="N468" s="21" t="str">
        <f t="shared" si="13"/>
        <v>01-01-1986</v>
      </c>
      <c r="O468" s="21"/>
      <c r="P468" s="23"/>
      <c r="Q468" s="21"/>
      <c r="R468" s="22"/>
      <c r="S468" s="22"/>
      <c r="T468" s="22"/>
      <c r="U468" s="40"/>
    </row>
    <row r="469" spans="1:21" ht="40" x14ac:dyDescent="0.35">
      <c r="A469" s="98" t="s">
        <v>560</v>
      </c>
      <c r="B469" s="90" t="s">
        <v>19</v>
      </c>
      <c r="C469" s="91" t="s">
        <v>561</v>
      </c>
      <c r="D469" s="91" t="s">
        <v>21</v>
      </c>
      <c r="E469" s="25" t="s">
        <v>567</v>
      </c>
      <c r="F469" s="26" t="s">
        <v>568</v>
      </c>
      <c r="G469" s="26" t="s">
        <v>563</v>
      </c>
      <c r="H469" s="26" t="str">
        <f t="shared" si="12"/>
        <v>CT.1</v>
      </c>
      <c r="I469" s="26" t="s">
        <v>42</v>
      </c>
      <c r="J469" s="26" t="str">
        <f>"CF.12"</f>
        <v>CF.12</v>
      </c>
      <c r="K469" s="26" t="s">
        <v>566</v>
      </c>
      <c r="L469" s="26" t="s">
        <v>1486</v>
      </c>
      <c r="M469" s="26"/>
      <c r="N469" s="57" t="str">
        <f t="shared" si="13"/>
        <v>01-01-1986</v>
      </c>
      <c r="O469" s="57"/>
      <c r="P469" s="29"/>
      <c r="Q469" s="57"/>
      <c r="R469" s="60"/>
      <c r="S469" s="60"/>
      <c r="T469" s="60"/>
      <c r="U469" s="38"/>
    </row>
    <row r="470" spans="1:21" ht="20" x14ac:dyDescent="0.35">
      <c r="A470" s="97" t="s">
        <v>560</v>
      </c>
      <c r="B470" s="90" t="s">
        <v>19</v>
      </c>
      <c r="C470" s="91" t="s">
        <v>561</v>
      </c>
      <c r="D470" s="91" t="s">
        <v>21</v>
      </c>
      <c r="E470" s="19" t="s">
        <v>569</v>
      </c>
      <c r="F470" s="20" t="s">
        <v>570</v>
      </c>
      <c r="G470" s="20" t="s">
        <v>563</v>
      </c>
      <c r="H470" s="30" t="str">
        <f t="shared" si="12"/>
        <v>CT.1</v>
      </c>
      <c r="I470" s="30" t="s">
        <v>42</v>
      </c>
      <c r="J470" s="20" t="str">
        <f>"CF.04.Z"</f>
        <v>CF.04.Z</v>
      </c>
      <c r="K470" s="20" t="s">
        <v>36</v>
      </c>
      <c r="L470" s="20" t="s">
        <v>1487</v>
      </c>
      <c r="M470" s="20"/>
      <c r="N470" s="21" t="str">
        <f t="shared" si="13"/>
        <v>01-01-1986</v>
      </c>
      <c r="O470" s="21"/>
      <c r="P470" s="23"/>
      <c r="Q470" s="21"/>
      <c r="R470" s="23"/>
      <c r="S470" s="23"/>
      <c r="T470" s="23"/>
      <c r="U470" s="40"/>
    </row>
    <row r="471" spans="1:21" ht="40" x14ac:dyDescent="0.35">
      <c r="A471" s="98" t="s">
        <v>560</v>
      </c>
      <c r="B471" s="90" t="s">
        <v>19</v>
      </c>
      <c r="C471" s="91" t="s">
        <v>561</v>
      </c>
      <c r="D471" s="91" t="s">
        <v>21</v>
      </c>
      <c r="E471" s="25" t="s">
        <v>571</v>
      </c>
      <c r="F471" s="26" t="s">
        <v>572</v>
      </c>
      <c r="G471" s="26" t="s">
        <v>563</v>
      </c>
      <c r="H471" s="26" t="str">
        <f t="shared" si="12"/>
        <v>CT.1</v>
      </c>
      <c r="I471" s="26" t="s">
        <v>42</v>
      </c>
      <c r="J471" s="26" t="str">
        <f>"CF.08"</f>
        <v>CF.08</v>
      </c>
      <c r="K471" s="26" t="s">
        <v>26</v>
      </c>
      <c r="L471" s="26" t="s">
        <v>1488</v>
      </c>
      <c r="M471" s="26"/>
      <c r="N471" s="57" t="str">
        <f t="shared" si="13"/>
        <v>01-01-1986</v>
      </c>
      <c r="O471" s="57"/>
      <c r="P471" s="29"/>
      <c r="Q471" s="57"/>
      <c r="R471" s="60"/>
      <c r="S471" s="60"/>
      <c r="T471" s="60"/>
      <c r="U471" s="38"/>
    </row>
    <row r="472" spans="1:21" ht="20" x14ac:dyDescent="0.35">
      <c r="A472" s="97" t="s">
        <v>560</v>
      </c>
      <c r="B472" s="90" t="s">
        <v>19</v>
      </c>
      <c r="C472" s="91" t="s">
        <v>561</v>
      </c>
      <c r="D472" s="91" t="s">
        <v>21</v>
      </c>
      <c r="E472" s="19" t="s">
        <v>573</v>
      </c>
      <c r="F472" s="20" t="s">
        <v>574</v>
      </c>
      <c r="G472" s="20" t="s">
        <v>563</v>
      </c>
      <c r="H472" s="30" t="str">
        <f t="shared" si="12"/>
        <v>CT.1</v>
      </c>
      <c r="I472" s="30" t="s">
        <v>42</v>
      </c>
      <c r="J472" s="20" t="str">
        <f>"CF.04.Z"</f>
        <v>CF.04.Z</v>
      </c>
      <c r="K472" s="20" t="s">
        <v>36</v>
      </c>
      <c r="L472" s="20" t="s">
        <v>1489</v>
      </c>
      <c r="M472" s="20"/>
      <c r="N472" s="21" t="str">
        <f t="shared" si="13"/>
        <v>01-01-1986</v>
      </c>
      <c r="O472" s="21"/>
      <c r="P472" s="23"/>
      <c r="Q472" s="21"/>
      <c r="R472" s="23"/>
      <c r="S472" s="23"/>
      <c r="T472" s="23"/>
      <c r="U472" s="40"/>
    </row>
    <row r="473" spans="1:21" ht="30" x14ac:dyDescent="0.35">
      <c r="A473" s="98" t="s">
        <v>560</v>
      </c>
      <c r="B473" s="90" t="s">
        <v>19</v>
      </c>
      <c r="C473" s="91" t="s">
        <v>561</v>
      </c>
      <c r="D473" s="91" t="s">
        <v>21</v>
      </c>
      <c r="E473" s="25" t="s">
        <v>575</v>
      </c>
      <c r="F473" s="26" t="s">
        <v>576</v>
      </c>
      <c r="G473" s="26" t="s">
        <v>563</v>
      </c>
      <c r="H473" s="26" t="str">
        <f t="shared" si="12"/>
        <v>CT.1</v>
      </c>
      <c r="I473" s="26" t="s">
        <v>42</v>
      </c>
      <c r="J473" s="26" t="str">
        <f>"CF.04.Z"</f>
        <v>CF.04.Z</v>
      </c>
      <c r="K473" s="26" t="s">
        <v>36</v>
      </c>
      <c r="L473" s="26" t="s">
        <v>1477</v>
      </c>
      <c r="M473" s="26"/>
      <c r="N473" s="57" t="str">
        <f t="shared" si="13"/>
        <v>01-01-1986</v>
      </c>
      <c r="O473" s="57"/>
      <c r="P473" s="29"/>
      <c r="Q473" s="57"/>
      <c r="R473" s="60"/>
      <c r="S473" s="60"/>
      <c r="T473" s="60"/>
      <c r="U473" s="38"/>
    </row>
    <row r="474" spans="1:21" ht="20" x14ac:dyDescent="0.35">
      <c r="A474" s="97" t="s">
        <v>560</v>
      </c>
      <c r="B474" s="90" t="s">
        <v>19</v>
      </c>
      <c r="C474" s="91" t="s">
        <v>561</v>
      </c>
      <c r="D474" s="91" t="s">
        <v>21</v>
      </c>
      <c r="E474" s="19" t="s">
        <v>577</v>
      </c>
      <c r="F474" s="20" t="s">
        <v>578</v>
      </c>
      <c r="G474" s="20" t="s">
        <v>563</v>
      </c>
      <c r="H474" s="30" t="str">
        <f t="shared" si="12"/>
        <v>CT.1</v>
      </c>
      <c r="I474" s="30" t="s">
        <v>42</v>
      </c>
      <c r="J474" s="20" t="str">
        <f>"CF.04.Z"</f>
        <v>CF.04.Z</v>
      </c>
      <c r="K474" s="20" t="s">
        <v>36</v>
      </c>
      <c r="L474" s="20" t="s">
        <v>1494</v>
      </c>
      <c r="M474" s="20"/>
      <c r="N474" s="21" t="str">
        <f t="shared" si="13"/>
        <v>01-01-1986</v>
      </c>
      <c r="O474" s="21"/>
      <c r="P474" s="23"/>
      <c r="Q474" s="21"/>
      <c r="R474" s="23"/>
      <c r="S474" s="23"/>
      <c r="T474" s="23"/>
      <c r="U474" s="40"/>
    </row>
    <row r="475" spans="1:21" ht="30" x14ac:dyDescent="0.35">
      <c r="A475" s="98" t="s">
        <v>560</v>
      </c>
      <c r="B475" s="90" t="s">
        <v>19</v>
      </c>
      <c r="C475" s="91" t="s">
        <v>561</v>
      </c>
      <c r="D475" s="91" t="s">
        <v>21</v>
      </c>
      <c r="E475" s="25" t="s">
        <v>579</v>
      </c>
      <c r="F475" s="26" t="s">
        <v>580</v>
      </c>
      <c r="G475" s="26" t="s">
        <v>563</v>
      </c>
      <c r="H475" s="26" t="str">
        <f t="shared" si="12"/>
        <v>CT.1</v>
      </c>
      <c r="I475" s="26" t="s">
        <v>42</v>
      </c>
      <c r="J475" s="26" t="str">
        <f>"CF.04.Z"</f>
        <v>CF.04.Z</v>
      </c>
      <c r="K475" s="26" t="s">
        <v>36</v>
      </c>
      <c r="L475" s="26" t="s">
        <v>1495</v>
      </c>
      <c r="M475" s="26"/>
      <c r="N475" s="57" t="str">
        <f t="shared" si="13"/>
        <v>01-01-1986</v>
      </c>
      <c r="O475" s="57"/>
      <c r="P475" s="29"/>
      <c r="Q475" s="57"/>
      <c r="R475" s="60"/>
      <c r="S475" s="60"/>
      <c r="T475" s="60"/>
      <c r="U475" s="38"/>
    </row>
    <row r="476" spans="1:21" ht="50" x14ac:dyDescent="0.35">
      <c r="A476" s="97" t="s">
        <v>560</v>
      </c>
      <c r="B476" s="90" t="s">
        <v>19</v>
      </c>
      <c r="C476" s="91" t="s">
        <v>561</v>
      </c>
      <c r="D476" s="91" t="s">
        <v>21</v>
      </c>
      <c r="E476" s="19" t="s">
        <v>581</v>
      </c>
      <c r="F476" s="20" t="s">
        <v>582</v>
      </c>
      <c r="G476" s="20" t="s">
        <v>563</v>
      </c>
      <c r="H476" s="30" t="str">
        <f t="shared" si="12"/>
        <v>CT.1</v>
      </c>
      <c r="I476" s="30" t="s">
        <v>42</v>
      </c>
      <c r="J476" s="20" t="str">
        <f>"CF.08"</f>
        <v>CF.08</v>
      </c>
      <c r="K476" s="20" t="s">
        <v>26</v>
      </c>
      <c r="L476" s="20" t="s">
        <v>1496</v>
      </c>
      <c r="M476" s="20"/>
      <c r="N476" s="21" t="str">
        <f t="shared" si="13"/>
        <v>01-01-1986</v>
      </c>
      <c r="O476" s="21"/>
      <c r="P476" s="23"/>
      <c r="Q476" s="21"/>
      <c r="R476" s="23"/>
      <c r="S476" s="23"/>
      <c r="T476" s="23"/>
      <c r="U476" s="40"/>
    </row>
    <row r="477" spans="1:21" ht="30" x14ac:dyDescent="0.35">
      <c r="A477" s="98" t="s">
        <v>560</v>
      </c>
      <c r="B477" s="90" t="s">
        <v>19</v>
      </c>
      <c r="C477" s="91" t="s">
        <v>561</v>
      </c>
      <c r="D477" s="91" t="s">
        <v>21</v>
      </c>
      <c r="E477" s="25" t="s">
        <v>583</v>
      </c>
      <c r="F477" s="26" t="s">
        <v>584</v>
      </c>
      <c r="G477" s="26" t="s">
        <v>563</v>
      </c>
      <c r="H477" s="26" t="str">
        <f t="shared" si="12"/>
        <v>CT.1</v>
      </c>
      <c r="I477" s="26" t="s">
        <v>42</v>
      </c>
      <c r="J477" s="26" t="str">
        <f>"CF.04.Z"</f>
        <v>CF.04.Z</v>
      </c>
      <c r="K477" s="26" t="s">
        <v>36</v>
      </c>
      <c r="L477" s="26" t="s">
        <v>1497</v>
      </c>
      <c r="M477" s="26"/>
      <c r="N477" s="57" t="str">
        <f t="shared" si="13"/>
        <v>01-01-1986</v>
      </c>
      <c r="O477" s="57"/>
      <c r="P477" s="29"/>
      <c r="Q477" s="57"/>
      <c r="R477" s="60"/>
      <c r="S477" s="60"/>
      <c r="T477" s="60"/>
      <c r="U477" s="38"/>
    </row>
    <row r="478" spans="1:21" ht="40" x14ac:dyDescent="0.35">
      <c r="A478" s="97" t="s">
        <v>560</v>
      </c>
      <c r="B478" s="90" t="s">
        <v>19</v>
      </c>
      <c r="C478" s="91" t="s">
        <v>561</v>
      </c>
      <c r="D478" s="91" t="s">
        <v>21</v>
      </c>
      <c r="E478" s="19" t="s">
        <v>585</v>
      </c>
      <c r="F478" s="20" t="s">
        <v>586</v>
      </c>
      <c r="G478" s="20" t="s">
        <v>563</v>
      </c>
      <c r="H478" s="30" t="str">
        <f t="shared" si="12"/>
        <v>CT.1</v>
      </c>
      <c r="I478" s="30" t="s">
        <v>42</v>
      </c>
      <c r="J478" s="20" t="str">
        <f>"CF.04.Z"</f>
        <v>CF.04.Z</v>
      </c>
      <c r="K478" s="20" t="s">
        <v>36</v>
      </c>
      <c r="L478" s="20" t="s">
        <v>1498</v>
      </c>
      <c r="M478" s="20"/>
      <c r="N478" s="21" t="str">
        <f t="shared" si="13"/>
        <v>01-01-1986</v>
      </c>
      <c r="O478" s="21"/>
      <c r="P478" s="23"/>
      <c r="Q478" s="21"/>
      <c r="R478" s="23"/>
      <c r="S478" s="23"/>
      <c r="T478" s="23"/>
      <c r="U478" s="40"/>
    </row>
    <row r="479" spans="1:21" ht="60" x14ac:dyDescent="0.35">
      <c r="A479" s="98" t="s">
        <v>560</v>
      </c>
      <c r="B479" s="90" t="s">
        <v>19</v>
      </c>
      <c r="C479" s="91" t="s">
        <v>587</v>
      </c>
      <c r="D479" s="91" t="s">
        <v>21</v>
      </c>
      <c r="E479" s="25" t="s">
        <v>588</v>
      </c>
      <c r="F479" s="26" t="s">
        <v>589</v>
      </c>
      <c r="G479" s="26" t="s">
        <v>563</v>
      </c>
      <c r="H479" s="26" t="str">
        <f t="shared" si="12"/>
        <v>CT.1</v>
      </c>
      <c r="I479" s="26" t="s">
        <v>42</v>
      </c>
      <c r="J479" s="26" t="str">
        <f>"CF.04.Z"</f>
        <v>CF.04.Z</v>
      </c>
      <c r="K479" s="26" t="s">
        <v>36</v>
      </c>
      <c r="L479" s="26" t="s">
        <v>1243</v>
      </c>
      <c r="M479" s="26"/>
      <c r="N479" s="57" t="str">
        <f t="shared" si="13"/>
        <v>01-01-1986</v>
      </c>
      <c r="O479" s="57"/>
      <c r="P479" s="29"/>
      <c r="Q479" s="57"/>
      <c r="R479" s="60"/>
      <c r="S479" s="60"/>
      <c r="T479" s="60"/>
      <c r="U479" s="38"/>
    </row>
    <row r="480" spans="1:21" ht="20" x14ac:dyDescent="0.35">
      <c r="A480" s="97" t="s">
        <v>560</v>
      </c>
      <c r="B480" s="90" t="s">
        <v>19</v>
      </c>
      <c r="C480" s="91" t="s">
        <v>590</v>
      </c>
      <c r="D480" s="91" t="s">
        <v>21</v>
      </c>
      <c r="E480" s="19" t="s">
        <v>591</v>
      </c>
      <c r="F480" s="20" t="s">
        <v>592</v>
      </c>
      <c r="G480" s="20" t="s">
        <v>563</v>
      </c>
      <c r="H480" s="30" t="str">
        <f t="shared" si="12"/>
        <v>CT.1</v>
      </c>
      <c r="I480" s="30" t="s">
        <v>42</v>
      </c>
      <c r="J480" s="20" t="str">
        <f>"CF.04.Z"</f>
        <v>CF.04.Z</v>
      </c>
      <c r="K480" s="20" t="s">
        <v>36</v>
      </c>
      <c r="L480" s="20" t="s">
        <v>1499</v>
      </c>
      <c r="M480" s="20"/>
      <c r="N480" s="21" t="str">
        <f t="shared" si="13"/>
        <v>01-01-1986</v>
      </c>
      <c r="O480" s="21"/>
      <c r="P480" s="23"/>
      <c r="Q480" s="21"/>
      <c r="R480" s="23"/>
      <c r="S480" s="23"/>
      <c r="T480" s="23"/>
      <c r="U480" s="40"/>
    </row>
    <row r="481" spans="1:21" ht="50" x14ac:dyDescent="0.35">
      <c r="A481" s="98" t="s">
        <v>560</v>
      </c>
      <c r="B481" s="90" t="s">
        <v>19</v>
      </c>
      <c r="C481" s="91" t="s">
        <v>593</v>
      </c>
      <c r="D481" s="91" t="s">
        <v>21</v>
      </c>
      <c r="E481" s="25" t="s">
        <v>594</v>
      </c>
      <c r="F481" s="26" t="s">
        <v>595</v>
      </c>
      <c r="G481" s="26" t="s">
        <v>563</v>
      </c>
      <c r="H481" s="26" t="str">
        <f t="shared" si="12"/>
        <v>CT.1</v>
      </c>
      <c r="I481" s="26" t="s">
        <v>42</v>
      </c>
      <c r="J481" s="26" t="s">
        <v>122</v>
      </c>
      <c r="K481" s="27" t="s">
        <v>72</v>
      </c>
      <c r="L481" s="26" t="s">
        <v>1349</v>
      </c>
      <c r="M481" s="26"/>
      <c r="N481" s="57" t="str">
        <f t="shared" si="13"/>
        <v>01-01-1986</v>
      </c>
      <c r="O481" s="57"/>
      <c r="P481" s="29"/>
      <c r="Q481" s="57"/>
      <c r="R481" s="60"/>
      <c r="S481" s="60"/>
      <c r="T481" s="60"/>
      <c r="U481" s="38"/>
    </row>
    <row r="482" spans="1:21" ht="50" x14ac:dyDescent="0.35">
      <c r="A482" s="97" t="s">
        <v>560</v>
      </c>
      <c r="B482" s="90" t="s">
        <v>19</v>
      </c>
      <c r="C482" s="91" t="s">
        <v>596</v>
      </c>
      <c r="D482" s="91" t="s">
        <v>21</v>
      </c>
      <c r="E482" s="19" t="s">
        <v>597</v>
      </c>
      <c r="F482" s="20" t="s">
        <v>598</v>
      </c>
      <c r="G482" s="20" t="s">
        <v>563</v>
      </c>
      <c r="H482" s="30" t="str">
        <f t="shared" si="12"/>
        <v>CT.1</v>
      </c>
      <c r="I482" s="30" t="s">
        <v>42</v>
      </c>
      <c r="J482" s="20" t="s">
        <v>191</v>
      </c>
      <c r="K482" s="20" t="s">
        <v>192</v>
      </c>
      <c r="L482" s="20" t="s">
        <v>1448</v>
      </c>
      <c r="M482" s="20"/>
      <c r="N482" s="21" t="str">
        <f t="shared" si="13"/>
        <v>01-01-1986</v>
      </c>
      <c r="O482" s="21"/>
      <c r="P482" s="23"/>
      <c r="Q482" s="21"/>
      <c r="R482" s="23"/>
      <c r="S482" s="23"/>
      <c r="T482" s="23"/>
      <c r="U482" s="40"/>
    </row>
    <row r="483" spans="1:21" ht="50" x14ac:dyDescent="0.35">
      <c r="A483" s="98" t="s">
        <v>560</v>
      </c>
      <c r="B483" s="90" t="s">
        <v>19</v>
      </c>
      <c r="C483" s="91" t="s">
        <v>599</v>
      </c>
      <c r="D483" s="91" t="s">
        <v>21</v>
      </c>
      <c r="E483" s="25" t="s">
        <v>600</v>
      </c>
      <c r="F483" s="26" t="s">
        <v>601</v>
      </c>
      <c r="G483" s="26" t="s">
        <v>563</v>
      </c>
      <c r="H483" s="26" t="str">
        <f t="shared" si="12"/>
        <v>CT.1</v>
      </c>
      <c r="I483" s="26" t="s">
        <v>42</v>
      </c>
      <c r="J483" s="26" t="s">
        <v>191</v>
      </c>
      <c r="K483" s="26" t="s">
        <v>192</v>
      </c>
      <c r="L483" s="26" t="s">
        <v>1448</v>
      </c>
      <c r="M483" s="26"/>
      <c r="N483" s="57" t="str">
        <f t="shared" si="13"/>
        <v>01-01-1986</v>
      </c>
      <c r="O483" s="57"/>
      <c r="P483" s="29"/>
      <c r="Q483" s="57"/>
      <c r="R483" s="60"/>
      <c r="S483" s="60"/>
      <c r="T483" s="60"/>
      <c r="U483" s="38"/>
    </row>
    <row r="484" spans="1:21" ht="50" x14ac:dyDescent="0.35">
      <c r="A484" s="97" t="s">
        <v>560</v>
      </c>
      <c r="B484" s="90" t="s">
        <v>19</v>
      </c>
      <c r="C484" s="91" t="s">
        <v>602</v>
      </c>
      <c r="D484" s="91" t="s">
        <v>21</v>
      </c>
      <c r="E484" s="19" t="s">
        <v>603</v>
      </c>
      <c r="F484" s="20" t="s">
        <v>604</v>
      </c>
      <c r="G484" s="20" t="s">
        <v>563</v>
      </c>
      <c r="H484" s="30" t="str">
        <f t="shared" si="12"/>
        <v>CT.1</v>
      </c>
      <c r="I484" s="30" t="s">
        <v>42</v>
      </c>
      <c r="J484" s="20" t="s">
        <v>191</v>
      </c>
      <c r="K484" s="20" t="s">
        <v>192</v>
      </c>
      <c r="L484" s="20" t="s">
        <v>1448</v>
      </c>
      <c r="M484" s="20"/>
      <c r="N484" s="21" t="str">
        <f t="shared" si="13"/>
        <v>01-01-1986</v>
      </c>
      <c r="O484" s="21"/>
      <c r="P484" s="23"/>
      <c r="Q484" s="21"/>
      <c r="R484" s="23"/>
      <c r="S484" s="23"/>
      <c r="T484" s="23"/>
      <c r="U484" s="40"/>
    </row>
    <row r="485" spans="1:21" ht="50" x14ac:dyDescent="0.35">
      <c r="A485" s="98" t="s">
        <v>560</v>
      </c>
      <c r="B485" s="90" t="s">
        <v>19</v>
      </c>
      <c r="C485" s="91" t="s">
        <v>605</v>
      </c>
      <c r="D485" s="91" t="s">
        <v>21</v>
      </c>
      <c r="E485" s="25" t="s">
        <v>606</v>
      </c>
      <c r="F485" s="26" t="s">
        <v>607</v>
      </c>
      <c r="G485" s="26" t="s">
        <v>563</v>
      </c>
      <c r="H485" s="26" t="str">
        <f t="shared" si="12"/>
        <v>CT.1</v>
      </c>
      <c r="I485" s="26" t="s">
        <v>42</v>
      </c>
      <c r="J485" s="26" t="s">
        <v>191</v>
      </c>
      <c r="K485" s="26" t="s">
        <v>192</v>
      </c>
      <c r="L485" s="26" t="s">
        <v>1448</v>
      </c>
      <c r="M485" s="26"/>
      <c r="N485" s="57" t="str">
        <f t="shared" si="13"/>
        <v>01-01-1986</v>
      </c>
      <c r="O485" s="57"/>
      <c r="P485" s="29"/>
      <c r="Q485" s="57"/>
      <c r="R485" s="60"/>
      <c r="S485" s="60"/>
      <c r="T485" s="60"/>
      <c r="U485" s="38"/>
    </row>
    <row r="486" spans="1:21" ht="60" x14ac:dyDescent="0.35">
      <c r="A486" s="97" t="s">
        <v>560</v>
      </c>
      <c r="B486" s="90" t="s">
        <v>19</v>
      </c>
      <c r="C486" s="91" t="s">
        <v>561</v>
      </c>
      <c r="D486" s="91" t="s">
        <v>21</v>
      </c>
      <c r="E486" s="19" t="s">
        <v>608</v>
      </c>
      <c r="F486" s="20" t="s">
        <v>609</v>
      </c>
      <c r="G486" s="20" t="s">
        <v>563</v>
      </c>
      <c r="H486" s="30" t="str">
        <f t="shared" si="12"/>
        <v>CT.1</v>
      </c>
      <c r="I486" s="30" t="s">
        <v>42</v>
      </c>
      <c r="J486" s="20" t="str">
        <f>"CF.04.Z"</f>
        <v>CF.04.Z</v>
      </c>
      <c r="K486" s="20" t="s">
        <v>36</v>
      </c>
      <c r="L486" s="20" t="s">
        <v>1243</v>
      </c>
      <c r="M486" s="20"/>
      <c r="N486" s="21" t="str">
        <f t="shared" si="13"/>
        <v>01-01-1986</v>
      </c>
      <c r="O486" s="21"/>
      <c r="P486" s="23"/>
      <c r="Q486" s="21"/>
      <c r="R486" s="23"/>
      <c r="S486" s="23"/>
      <c r="T486" s="23"/>
      <c r="U486" s="40"/>
    </row>
    <row r="487" spans="1:21" ht="60" x14ac:dyDescent="0.35">
      <c r="A487" s="98" t="s">
        <v>560</v>
      </c>
      <c r="B487" s="90" t="s">
        <v>19</v>
      </c>
      <c r="C487" s="91" t="s">
        <v>561</v>
      </c>
      <c r="D487" s="91" t="s">
        <v>21</v>
      </c>
      <c r="E487" s="25" t="s">
        <v>610</v>
      </c>
      <c r="F487" s="26" t="s">
        <v>611</v>
      </c>
      <c r="G487" s="26" t="s">
        <v>563</v>
      </c>
      <c r="H487" s="26" t="str">
        <f t="shared" si="12"/>
        <v>CT.1</v>
      </c>
      <c r="I487" s="26" t="s">
        <v>42</v>
      </c>
      <c r="J487" s="26" t="str">
        <f>"CF.03"</f>
        <v>CF.03</v>
      </c>
      <c r="K487" s="26" t="s">
        <v>235</v>
      </c>
      <c r="L487" s="26" t="s">
        <v>1453</v>
      </c>
      <c r="M487" s="26"/>
      <c r="N487" s="57" t="str">
        <f t="shared" si="13"/>
        <v>01-01-1986</v>
      </c>
      <c r="O487" s="57"/>
      <c r="P487" s="29"/>
      <c r="Q487" s="57"/>
      <c r="R487" s="60"/>
      <c r="S487" s="60"/>
      <c r="T487" s="60"/>
      <c r="U487" s="38"/>
    </row>
    <row r="488" spans="1:21" ht="50" x14ac:dyDescent="0.35">
      <c r="A488" s="97" t="s">
        <v>560</v>
      </c>
      <c r="B488" s="90" t="s">
        <v>19</v>
      </c>
      <c r="C488" s="91" t="s">
        <v>561</v>
      </c>
      <c r="D488" s="91" t="s">
        <v>21</v>
      </c>
      <c r="E488" s="19" t="s">
        <v>612</v>
      </c>
      <c r="F488" s="20" t="s">
        <v>613</v>
      </c>
      <c r="G488" s="20" t="s">
        <v>563</v>
      </c>
      <c r="H488" s="20" t="str">
        <f t="shared" si="12"/>
        <v>CT.1</v>
      </c>
      <c r="I488" s="20" t="s">
        <v>42</v>
      </c>
      <c r="J488" s="20" t="s">
        <v>191</v>
      </c>
      <c r="K488" s="20" t="s">
        <v>192</v>
      </c>
      <c r="L488" s="20" t="s">
        <v>1448</v>
      </c>
      <c r="M488" s="20"/>
      <c r="N488" s="21" t="str">
        <f t="shared" si="13"/>
        <v>01-01-1986</v>
      </c>
      <c r="O488" s="21"/>
      <c r="P488" s="23"/>
      <c r="Q488" s="21"/>
      <c r="R488" s="23"/>
      <c r="S488" s="23"/>
      <c r="T488" s="23"/>
      <c r="U488" s="40"/>
    </row>
    <row r="489" spans="1:21" ht="50" x14ac:dyDescent="0.35">
      <c r="A489" s="98" t="s">
        <v>560</v>
      </c>
      <c r="B489" s="90" t="s">
        <v>19</v>
      </c>
      <c r="C489" s="91" t="s">
        <v>561</v>
      </c>
      <c r="D489" s="91" t="s">
        <v>21</v>
      </c>
      <c r="E489" s="25" t="s">
        <v>614</v>
      </c>
      <c r="F489" s="26" t="s">
        <v>615</v>
      </c>
      <c r="G489" s="26" t="s">
        <v>563</v>
      </c>
      <c r="H489" s="26" t="str">
        <f t="shared" si="12"/>
        <v>CT.1</v>
      </c>
      <c r="I489" s="26" t="s">
        <v>42</v>
      </c>
      <c r="J489" s="26" t="s">
        <v>191</v>
      </c>
      <c r="K489" s="26" t="s">
        <v>192</v>
      </c>
      <c r="L489" s="26" t="s">
        <v>1448</v>
      </c>
      <c r="M489" s="26"/>
      <c r="N489" s="57" t="str">
        <f t="shared" si="13"/>
        <v>01-01-1986</v>
      </c>
      <c r="O489" s="57"/>
      <c r="P489" s="29"/>
      <c r="Q489" s="57"/>
      <c r="R489" s="60"/>
      <c r="S489" s="60"/>
      <c r="T489" s="60"/>
      <c r="U489" s="38"/>
    </row>
    <row r="490" spans="1:21" ht="50" x14ac:dyDescent="0.35">
      <c r="A490" s="97" t="s">
        <v>560</v>
      </c>
      <c r="B490" s="90" t="s">
        <v>19</v>
      </c>
      <c r="C490" s="91" t="s">
        <v>561</v>
      </c>
      <c r="D490" s="91" t="s">
        <v>21</v>
      </c>
      <c r="E490" s="19" t="s">
        <v>616</v>
      </c>
      <c r="F490" s="20" t="s">
        <v>617</v>
      </c>
      <c r="G490" s="20" t="s">
        <v>563</v>
      </c>
      <c r="H490" s="30" t="str">
        <f t="shared" si="12"/>
        <v>CT.1</v>
      </c>
      <c r="I490" s="30" t="s">
        <v>42</v>
      </c>
      <c r="J490" s="20" t="str">
        <f>"CF.11"</f>
        <v>CF.11</v>
      </c>
      <c r="K490" s="20" t="s">
        <v>192</v>
      </c>
      <c r="L490" s="20" t="s">
        <v>1448</v>
      </c>
      <c r="M490" s="20"/>
      <c r="N490" s="21" t="str">
        <f t="shared" si="13"/>
        <v>01-01-1986</v>
      </c>
      <c r="O490" s="21"/>
      <c r="P490" s="23"/>
      <c r="Q490" s="21"/>
      <c r="R490" s="23"/>
      <c r="S490" s="23"/>
      <c r="T490" s="23"/>
      <c r="U490" s="40"/>
    </row>
    <row r="491" spans="1:21" ht="50" x14ac:dyDescent="0.35">
      <c r="A491" s="98" t="s">
        <v>560</v>
      </c>
      <c r="B491" s="90" t="s">
        <v>19</v>
      </c>
      <c r="C491" s="91" t="s">
        <v>561</v>
      </c>
      <c r="D491" s="91" t="s">
        <v>21</v>
      </c>
      <c r="E491" s="25" t="s">
        <v>618</v>
      </c>
      <c r="F491" s="26" t="s">
        <v>619</v>
      </c>
      <c r="G491" s="26" t="s">
        <v>563</v>
      </c>
      <c r="H491" s="26" t="str">
        <f t="shared" si="12"/>
        <v>CT.1</v>
      </c>
      <c r="I491" s="26" t="s">
        <v>42</v>
      </c>
      <c r="J491" s="26" t="str">
        <f>"CF.11"</f>
        <v>CF.11</v>
      </c>
      <c r="K491" s="26" t="s">
        <v>192</v>
      </c>
      <c r="L491" s="26" t="s">
        <v>1448</v>
      </c>
      <c r="M491" s="26"/>
      <c r="N491" s="57" t="str">
        <f t="shared" si="13"/>
        <v>01-01-1986</v>
      </c>
      <c r="O491" s="57"/>
      <c r="P491" s="29"/>
      <c r="Q491" s="57"/>
      <c r="R491" s="60"/>
      <c r="S491" s="60"/>
      <c r="T491" s="60"/>
      <c r="U491" s="38"/>
    </row>
    <row r="492" spans="1:21" ht="40" x14ac:dyDescent="0.35">
      <c r="A492" s="97" t="s">
        <v>560</v>
      </c>
      <c r="B492" s="90" t="s">
        <v>19</v>
      </c>
      <c r="C492" s="90" t="s">
        <v>561</v>
      </c>
      <c r="D492" s="90" t="s">
        <v>21</v>
      </c>
      <c r="E492" s="19" t="s">
        <v>620</v>
      </c>
      <c r="F492" s="18" t="s">
        <v>621</v>
      </c>
      <c r="G492" s="18" t="s">
        <v>563</v>
      </c>
      <c r="H492" s="20" t="str">
        <f t="shared" si="12"/>
        <v>CT.1</v>
      </c>
      <c r="I492" s="20" t="s">
        <v>42</v>
      </c>
      <c r="J492" s="20" t="s">
        <v>259</v>
      </c>
      <c r="K492" s="30" t="s">
        <v>260</v>
      </c>
      <c r="L492" s="20" t="s">
        <v>1244</v>
      </c>
      <c r="M492" s="20"/>
      <c r="N492" s="21" t="str">
        <f t="shared" si="13"/>
        <v>01-01-1986</v>
      </c>
      <c r="O492" s="21"/>
      <c r="P492" s="23"/>
      <c r="Q492" s="21"/>
      <c r="R492" s="23"/>
      <c r="S492" s="23"/>
      <c r="T492" s="23"/>
      <c r="U492" s="40"/>
    </row>
    <row r="493" spans="1:21" ht="40" x14ac:dyDescent="0.35">
      <c r="A493" s="98" t="s">
        <v>560</v>
      </c>
      <c r="B493" s="90" t="s">
        <v>19</v>
      </c>
      <c r="C493" s="91" t="s">
        <v>561</v>
      </c>
      <c r="D493" s="91" t="s">
        <v>21</v>
      </c>
      <c r="E493" s="25" t="s">
        <v>622</v>
      </c>
      <c r="F493" s="26" t="s">
        <v>623</v>
      </c>
      <c r="G493" s="26" t="s">
        <v>563</v>
      </c>
      <c r="H493" s="26" t="str">
        <f t="shared" si="12"/>
        <v>CT.1</v>
      </c>
      <c r="I493" s="26" t="s">
        <v>42</v>
      </c>
      <c r="J493" s="26" t="s">
        <v>259</v>
      </c>
      <c r="K493" s="26" t="s">
        <v>260</v>
      </c>
      <c r="L493" s="26" t="s">
        <v>1244</v>
      </c>
      <c r="M493" s="26"/>
      <c r="N493" s="57" t="str">
        <f t="shared" si="13"/>
        <v>01-01-1986</v>
      </c>
      <c r="O493" s="57"/>
      <c r="P493" s="29"/>
      <c r="Q493" s="57"/>
      <c r="R493" s="60"/>
      <c r="S493" s="60"/>
      <c r="T493" s="60"/>
      <c r="U493" s="38"/>
    </row>
    <row r="494" spans="1:21" ht="50" x14ac:dyDescent="0.35">
      <c r="A494" s="97" t="s">
        <v>560</v>
      </c>
      <c r="B494" s="90" t="s">
        <v>19</v>
      </c>
      <c r="C494" s="91" t="s">
        <v>561</v>
      </c>
      <c r="D494" s="91" t="s">
        <v>21</v>
      </c>
      <c r="E494" s="19" t="s">
        <v>624</v>
      </c>
      <c r="F494" s="20" t="s">
        <v>625</v>
      </c>
      <c r="G494" s="20" t="s">
        <v>563</v>
      </c>
      <c r="H494" s="30" t="str">
        <f t="shared" si="12"/>
        <v>CT.1</v>
      </c>
      <c r="I494" s="30" t="s">
        <v>42</v>
      </c>
      <c r="J494" s="20" t="str">
        <f>"CF.11"</f>
        <v>CF.11</v>
      </c>
      <c r="K494" s="20" t="s">
        <v>192</v>
      </c>
      <c r="L494" s="20" t="s">
        <v>1448</v>
      </c>
      <c r="M494" s="20"/>
      <c r="N494" s="21" t="str">
        <f t="shared" si="13"/>
        <v>01-01-1986</v>
      </c>
      <c r="O494" s="21"/>
      <c r="P494" s="23"/>
      <c r="Q494" s="21"/>
      <c r="R494" s="23"/>
      <c r="S494" s="23"/>
      <c r="T494" s="23"/>
      <c r="U494" s="40"/>
    </row>
    <row r="495" spans="1:21" ht="60" x14ac:dyDescent="0.35">
      <c r="A495" s="98" t="s">
        <v>560</v>
      </c>
      <c r="B495" s="90" t="s">
        <v>19</v>
      </c>
      <c r="C495" s="91" t="s">
        <v>561</v>
      </c>
      <c r="D495" s="91" t="s">
        <v>21</v>
      </c>
      <c r="E495" s="25" t="s">
        <v>626</v>
      </c>
      <c r="F495" s="26" t="s">
        <v>627</v>
      </c>
      <c r="G495" s="26" t="s">
        <v>563</v>
      </c>
      <c r="H495" s="27" t="str">
        <f t="shared" si="12"/>
        <v>CT.1</v>
      </c>
      <c r="I495" s="27" t="s">
        <v>42</v>
      </c>
      <c r="J495" s="26" t="str">
        <f>"CF.07"</f>
        <v>CF.07</v>
      </c>
      <c r="K495" s="26" t="s">
        <v>197</v>
      </c>
      <c r="L495" s="26" t="s">
        <v>1471</v>
      </c>
      <c r="M495" s="26"/>
      <c r="N495" s="28" t="str">
        <f>"01-01-1989"</f>
        <v>01-01-1989</v>
      </c>
      <c r="O495" s="28"/>
      <c r="P495" s="29"/>
      <c r="Q495" s="28"/>
      <c r="R495" s="29"/>
      <c r="S495" s="29"/>
      <c r="T495" s="29"/>
      <c r="U495" s="38"/>
    </row>
    <row r="496" spans="1:21" ht="80" x14ac:dyDescent="0.35">
      <c r="A496" s="97" t="s">
        <v>560</v>
      </c>
      <c r="B496" s="90" t="s">
        <v>19</v>
      </c>
      <c r="C496" s="91" t="s">
        <v>561</v>
      </c>
      <c r="D496" s="91" t="s">
        <v>21</v>
      </c>
      <c r="E496" s="19" t="s">
        <v>628</v>
      </c>
      <c r="F496" s="20" t="s">
        <v>629</v>
      </c>
      <c r="G496" s="20" t="s">
        <v>563</v>
      </c>
      <c r="H496" s="30" t="str">
        <f t="shared" si="12"/>
        <v>CT.1</v>
      </c>
      <c r="I496" s="30" t="s">
        <v>42</v>
      </c>
      <c r="J496" s="20" t="s">
        <v>122</v>
      </c>
      <c r="K496" s="30" t="s">
        <v>72</v>
      </c>
      <c r="L496" s="20" t="s">
        <v>1249</v>
      </c>
      <c r="M496" s="20"/>
      <c r="N496" s="21" t="str">
        <f>"01-01-2013"</f>
        <v>01-01-2013</v>
      </c>
      <c r="O496" s="21"/>
      <c r="P496" s="23"/>
      <c r="Q496" s="21"/>
      <c r="R496" s="23"/>
      <c r="S496" s="23"/>
      <c r="T496" s="23"/>
      <c r="U496" s="40"/>
    </row>
    <row r="497" spans="1:21" ht="80" x14ac:dyDescent="0.35">
      <c r="A497" s="98" t="s">
        <v>560</v>
      </c>
      <c r="B497" s="90" t="s">
        <v>19</v>
      </c>
      <c r="C497" s="91" t="s">
        <v>561</v>
      </c>
      <c r="D497" s="91" t="s">
        <v>21</v>
      </c>
      <c r="E497" s="25" t="s">
        <v>630</v>
      </c>
      <c r="F497" s="26" t="s">
        <v>631</v>
      </c>
      <c r="G497" s="26" t="s">
        <v>563</v>
      </c>
      <c r="H497" s="27" t="str">
        <f t="shared" si="12"/>
        <v>CT.1</v>
      </c>
      <c r="I497" s="27" t="s">
        <v>42</v>
      </c>
      <c r="J497" s="26" t="s">
        <v>122</v>
      </c>
      <c r="K497" s="27" t="s">
        <v>72</v>
      </c>
      <c r="L497" s="26" t="s">
        <v>1249</v>
      </c>
      <c r="M497" s="26"/>
      <c r="N497" s="28" t="str">
        <f>"01-01-2013"</f>
        <v>01-01-2013</v>
      </c>
      <c r="O497" s="28"/>
      <c r="P497" s="29"/>
      <c r="Q497" s="28"/>
      <c r="R497" s="29"/>
      <c r="S497" s="29"/>
      <c r="T497" s="29"/>
      <c r="U497" s="38"/>
    </row>
    <row r="498" spans="1:21" ht="80" x14ac:dyDescent="0.35">
      <c r="A498" s="97" t="s">
        <v>560</v>
      </c>
      <c r="B498" s="90" t="s">
        <v>19</v>
      </c>
      <c r="C498" s="91" t="s">
        <v>561</v>
      </c>
      <c r="D498" s="91" t="s">
        <v>21</v>
      </c>
      <c r="E498" s="19" t="s">
        <v>632</v>
      </c>
      <c r="F498" s="20" t="s">
        <v>633</v>
      </c>
      <c r="G498" s="20" t="s">
        <v>563</v>
      </c>
      <c r="H498" s="30" t="str">
        <f t="shared" si="12"/>
        <v>CT.1</v>
      </c>
      <c r="I498" s="30" t="s">
        <v>42</v>
      </c>
      <c r="J498" s="20" t="s">
        <v>122</v>
      </c>
      <c r="K498" s="30" t="s">
        <v>72</v>
      </c>
      <c r="L498" s="20" t="s">
        <v>1249</v>
      </c>
      <c r="M498" s="20"/>
      <c r="N498" s="21">
        <v>42736</v>
      </c>
      <c r="O498" s="21"/>
      <c r="P498" s="23"/>
      <c r="Q498" s="21"/>
      <c r="R498" s="23"/>
      <c r="S498" s="23"/>
      <c r="T498" s="23"/>
      <c r="U498" s="40"/>
    </row>
    <row r="499" spans="1:21" ht="40" x14ac:dyDescent="0.35">
      <c r="A499" s="98" t="s">
        <v>560</v>
      </c>
      <c r="B499" s="90" t="s">
        <v>19</v>
      </c>
      <c r="C499" s="91" t="s">
        <v>561</v>
      </c>
      <c r="D499" s="91" t="s">
        <v>21</v>
      </c>
      <c r="E499" s="25" t="s">
        <v>634</v>
      </c>
      <c r="F499" s="26" t="s">
        <v>635</v>
      </c>
      <c r="G499" s="26" t="s">
        <v>563</v>
      </c>
      <c r="H499" s="27" t="str">
        <f t="shared" si="12"/>
        <v>CT.1</v>
      </c>
      <c r="I499" s="27" t="s">
        <v>42</v>
      </c>
      <c r="J499" s="26" t="s">
        <v>35</v>
      </c>
      <c r="K499" s="26" t="s">
        <v>36</v>
      </c>
      <c r="L499" s="26" t="s">
        <v>1500</v>
      </c>
      <c r="M499" s="26"/>
      <c r="N499" s="28">
        <v>31413</v>
      </c>
      <c r="O499" s="28"/>
      <c r="P499" s="29"/>
      <c r="Q499" s="28"/>
      <c r="R499" s="29"/>
      <c r="S499" s="29"/>
      <c r="T499" s="29"/>
      <c r="U499" s="38"/>
    </row>
    <row r="500" spans="1:21" ht="20" x14ac:dyDescent="0.35">
      <c r="A500" s="97" t="s">
        <v>560</v>
      </c>
      <c r="B500" s="90" t="s">
        <v>19</v>
      </c>
      <c r="C500" s="91" t="s">
        <v>636</v>
      </c>
      <c r="D500" s="91" t="s">
        <v>21</v>
      </c>
      <c r="E500" s="19" t="s">
        <v>637</v>
      </c>
      <c r="F500" s="20" t="s">
        <v>638</v>
      </c>
      <c r="G500" s="20" t="s">
        <v>563</v>
      </c>
      <c r="H500" s="20" t="str">
        <f t="shared" si="12"/>
        <v>CT.1</v>
      </c>
      <c r="I500" s="20" t="s">
        <v>42</v>
      </c>
      <c r="J500" s="20" t="str">
        <f>"CF.04.Z"</f>
        <v>CF.04.Z</v>
      </c>
      <c r="K500" s="20" t="s">
        <v>36</v>
      </c>
      <c r="L500" s="20" t="s">
        <v>1454</v>
      </c>
      <c r="M500" s="20"/>
      <c r="N500" s="56">
        <v>42005</v>
      </c>
      <c r="O500" s="56"/>
      <c r="P500" s="23"/>
      <c r="Q500" s="56"/>
      <c r="R500" s="22">
        <v>0.1</v>
      </c>
      <c r="S500" s="22">
        <v>1.1000000000000001</v>
      </c>
      <c r="T500" s="22">
        <v>0.8</v>
      </c>
      <c r="U500" s="22">
        <v>1.3</v>
      </c>
    </row>
    <row r="501" spans="1:21" ht="40" x14ac:dyDescent="0.35">
      <c r="A501" s="98" t="s">
        <v>560</v>
      </c>
      <c r="B501" s="90" t="s">
        <v>19</v>
      </c>
      <c r="C501" s="90" t="s">
        <v>561</v>
      </c>
      <c r="D501" s="90" t="s">
        <v>21</v>
      </c>
      <c r="E501" s="25" t="s">
        <v>639</v>
      </c>
      <c r="F501" s="26" t="s">
        <v>640</v>
      </c>
      <c r="G501" s="26" t="s">
        <v>76</v>
      </c>
      <c r="H501" s="27" t="str">
        <f t="shared" si="12"/>
        <v>CT.1</v>
      </c>
      <c r="I501" s="27" t="s">
        <v>42</v>
      </c>
      <c r="J501" s="26" t="s">
        <v>122</v>
      </c>
      <c r="K501" s="27" t="s">
        <v>72</v>
      </c>
      <c r="L501" s="27" t="s">
        <v>1501</v>
      </c>
      <c r="M501" s="27"/>
      <c r="N501" s="28" t="str">
        <f>"01-07-1989"</f>
        <v>01-07-1989</v>
      </c>
      <c r="O501" s="28"/>
      <c r="P501" s="29"/>
      <c r="Q501" s="28"/>
      <c r="R501" s="29"/>
      <c r="S501" s="29"/>
      <c r="T501" s="29"/>
      <c r="U501" s="38"/>
    </row>
    <row r="502" spans="1:21" ht="50" x14ac:dyDescent="0.35">
      <c r="A502" s="97" t="s">
        <v>560</v>
      </c>
      <c r="B502" s="90" t="s">
        <v>19</v>
      </c>
      <c r="C502" s="91" t="s">
        <v>641</v>
      </c>
      <c r="D502" s="91" t="s">
        <v>21</v>
      </c>
      <c r="E502" s="19" t="s">
        <v>642</v>
      </c>
      <c r="F502" s="20" t="s">
        <v>643</v>
      </c>
      <c r="G502" s="20" t="s">
        <v>644</v>
      </c>
      <c r="H502" s="30" t="str">
        <f t="shared" si="12"/>
        <v>CT.1</v>
      </c>
      <c r="I502" s="30" t="s">
        <v>42</v>
      </c>
      <c r="J502" s="20" t="s">
        <v>191</v>
      </c>
      <c r="K502" s="20" t="s">
        <v>192</v>
      </c>
      <c r="L502" s="20" t="s">
        <v>1448</v>
      </c>
      <c r="M502" s="20"/>
      <c r="N502" s="21" t="str">
        <f>"01-01-1986"</f>
        <v>01-01-1986</v>
      </c>
      <c r="O502" s="21"/>
      <c r="P502" s="23"/>
      <c r="Q502" s="21"/>
      <c r="R502" s="22">
        <v>9.9</v>
      </c>
      <c r="S502" s="22">
        <v>10.3</v>
      </c>
      <c r="T502" s="22">
        <v>9.9</v>
      </c>
      <c r="U502" s="22">
        <v>12.8</v>
      </c>
    </row>
    <row r="503" spans="1:21" ht="30" x14ac:dyDescent="0.35">
      <c r="A503" s="98" t="s">
        <v>560</v>
      </c>
      <c r="B503" s="90" t="s">
        <v>19</v>
      </c>
      <c r="C503" s="90" t="s">
        <v>561</v>
      </c>
      <c r="D503" s="91" t="s">
        <v>21</v>
      </c>
      <c r="E503" s="25" t="s">
        <v>645</v>
      </c>
      <c r="F503" s="26" t="s">
        <v>529</v>
      </c>
      <c r="G503" s="26" t="s">
        <v>229</v>
      </c>
      <c r="H503" s="27" t="s">
        <v>125</v>
      </c>
      <c r="I503" s="26" t="s">
        <v>42</v>
      </c>
      <c r="J503" s="27" t="s">
        <v>342</v>
      </c>
      <c r="K503" s="27" t="s">
        <v>250</v>
      </c>
      <c r="L503" s="27" t="s">
        <v>759</v>
      </c>
      <c r="M503" s="27"/>
      <c r="N503" s="28" t="str">
        <f>"01-01-1999"</f>
        <v>01-01-1999</v>
      </c>
      <c r="O503" s="28"/>
      <c r="P503" s="29"/>
      <c r="Q503" s="28"/>
      <c r="R503" s="29"/>
      <c r="S503" s="29"/>
      <c r="T503" s="29"/>
      <c r="U503" s="38"/>
    </row>
    <row r="504" spans="1:21" ht="30" x14ac:dyDescent="0.35">
      <c r="A504" s="97" t="s">
        <v>560</v>
      </c>
      <c r="B504" s="90" t="s">
        <v>19</v>
      </c>
      <c r="C504" s="91" t="s">
        <v>646</v>
      </c>
      <c r="D504" s="91" t="s">
        <v>21</v>
      </c>
      <c r="E504" s="19" t="s">
        <v>647</v>
      </c>
      <c r="F504" s="20" t="s">
        <v>648</v>
      </c>
      <c r="G504" s="20" t="s">
        <v>649</v>
      </c>
      <c r="H504" s="30" t="str">
        <f t="shared" ref="H504:H509" si="14">"CT.1"</f>
        <v>CT.1</v>
      </c>
      <c r="I504" s="30" t="s">
        <v>42</v>
      </c>
      <c r="J504" s="20" t="s">
        <v>25</v>
      </c>
      <c r="K504" s="20" t="s">
        <v>26</v>
      </c>
      <c r="L504" s="20" t="s">
        <v>1502</v>
      </c>
      <c r="M504" s="20"/>
      <c r="N504" s="21" t="str">
        <f>"01-01-1991"</f>
        <v>01-01-1991</v>
      </c>
      <c r="O504" s="21"/>
      <c r="P504" s="23"/>
      <c r="Q504" s="21"/>
      <c r="R504" s="22">
        <v>13.7</v>
      </c>
      <c r="S504" s="22">
        <v>9.6</v>
      </c>
      <c r="T504" s="22">
        <v>14</v>
      </c>
      <c r="U504" s="22">
        <v>8.8000000000000007</v>
      </c>
    </row>
    <row r="505" spans="1:21" ht="30" x14ac:dyDescent="0.35">
      <c r="A505" s="98" t="s">
        <v>560</v>
      </c>
      <c r="B505" s="90" t="s">
        <v>19</v>
      </c>
      <c r="C505" s="90" t="s">
        <v>650</v>
      </c>
      <c r="D505" s="91" t="s">
        <v>21</v>
      </c>
      <c r="E505" s="25" t="s">
        <v>651</v>
      </c>
      <c r="F505" s="26" t="s">
        <v>652</v>
      </c>
      <c r="G505" s="26" t="str">
        <f>"Lei 19/2003"</f>
        <v>Lei 19/2003</v>
      </c>
      <c r="H505" s="27" t="str">
        <f t="shared" si="14"/>
        <v>CT.1</v>
      </c>
      <c r="I505" s="26" t="s">
        <v>42</v>
      </c>
      <c r="J505" s="26" t="s">
        <v>35</v>
      </c>
      <c r="K505" s="27" t="s">
        <v>36</v>
      </c>
      <c r="L505" s="26" t="s">
        <v>1470</v>
      </c>
      <c r="M505" s="26"/>
      <c r="N505" s="57">
        <v>37987</v>
      </c>
      <c r="O505" s="57"/>
      <c r="P505" s="29"/>
      <c r="Q505" s="57"/>
      <c r="R505" s="66">
        <v>0.4</v>
      </c>
      <c r="S505" s="66">
        <v>0</v>
      </c>
      <c r="T505" s="66">
        <v>0.4</v>
      </c>
      <c r="U505" s="66">
        <v>0.1</v>
      </c>
    </row>
    <row r="506" spans="1:21" ht="30" x14ac:dyDescent="0.35">
      <c r="A506" s="97" t="s">
        <v>560</v>
      </c>
      <c r="B506" s="90" t="s">
        <v>19</v>
      </c>
      <c r="C506" s="91" t="s">
        <v>650</v>
      </c>
      <c r="D506" s="91" t="s">
        <v>21</v>
      </c>
      <c r="E506" s="19" t="s">
        <v>653</v>
      </c>
      <c r="F506" s="20" t="s">
        <v>654</v>
      </c>
      <c r="G506" s="20" t="str">
        <f>"Lei 19/2003"</f>
        <v>Lei 19/2003</v>
      </c>
      <c r="H506" s="20" t="str">
        <f t="shared" si="14"/>
        <v>CT.1</v>
      </c>
      <c r="I506" s="20" t="s">
        <v>42</v>
      </c>
      <c r="J506" s="20" t="s">
        <v>35</v>
      </c>
      <c r="K506" s="20" t="s">
        <v>36</v>
      </c>
      <c r="L506" s="20" t="s">
        <v>1470</v>
      </c>
      <c r="M506" s="20"/>
      <c r="N506" s="56">
        <v>37987</v>
      </c>
      <c r="O506" s="56"/>
      <c r="P506" s="23"/>
      <c r="Q506" s="56"/>
      <c r="R506" s="22"/>
      <c r="S506" s="22"/>
      <c r="T506" s="22"/>
      <c r="U506" s="22"/>
    </row>
    <row r="507" spans="1:21" ht="60" x14ac:dyDescent="0.35">
      <c r="A507" s="98" t="s">
        <v>560</v>
      </c>
      <c r="B507" s="90" t="s">
        <v>19</v>
      </c>
      <c r="C507" s="91" t="s">
        <v>655</v>
      </c>
      <c r="D507" s="91" t="s">
        <v>21</v>
      </c>
      <c r="E507" s="25" t="s">
        <v>656</v>
      </c>
      <c r="F507" s="27" t="s">
        <v>657</v>
      </c>
      <c r="G507" s="27" t="s">
        <v>658</v>
      </c>
      <c r="H507" s="27" t="str">
        <f t="shared" si="14"/>
        <v>CT.1</v>
      </c>
      <c r="I507" s="27" t="s">
        <v>42</v>
      </c>
      <c r="J507" s="26" t="s">
        <v>659</v>
      </c>
      <c r="K507" s="26" t="s">
        <v>660</v>
      </c>
      <c r="L507" s="26" t="s">
        <v>1453</v>
      </c>
      <c r="M507" s="26"/>
      <c r="N507" s="28">
        <v>42917</v>
      </c>
      <c r="O507" s="28"/>
      <c r="P507" s="29"/>
      <c r="Q507" s="28"/>
      <c r="R507" s="66">
        <v>33.6</v>
      </c>
      <c r="S507" s="66">
        <v>57.8</v>
      </c>
      <c r="T507" s="66">
        <v>39.5</v>
      </c>
      <c r="U507" s="66">
        <v>38.5</v>
      </c>
    </row>
    <row r="508" spans="1:21" ht="20" x14ac:dyDescent="0.35">
      <c r="A508" s="97" t="s">
        <v>560</v>
      </c>
      <c r="B508" s="90" t="s">
        <v>19</v>
      </c>
      <c r="C508" s="91" t="s">
        <v>661</v>
      </c>
      <c r="D508" s="91" t="s">
        <v>21</v>
      </c>
      <c r="E508" s="19" t="s">
        <v>662</v>
      </c>
      <c r="F508" s="20" t="s">
        <v>663</v>
      </c>
      <c r="G508" s="20" t="s">
        <v>658</v>
      </c>
      <c r="H508" s="30" t="str">
        <f t="shared" si="14"/>
        <v>CT.1</v>
      </c>
      <c r="I508" s="30" t="s">
        <v>42</v>
      </c>
      <c r="J508" s="20" t="s">
        <v>234</v>
      </c>
      <c r="K508" s="20" t="s">
        <v>235</v>
      </c>
      <c r="L508" s="20" t="s">
        <v>1452</v>
      </c>
      <c r="M508" s="20"/>
      <c r="N508" s="21">
        <v>42917</v>
      </c>
      <c r="O508" s="21"/>
      <c r="P508" s="23"/>
      <c r="Q508" s="21"/>
      <c r="R508" s="22">
        <v>3.1</v>
      </c>
      <c r="S508" s="22">
        <v>3.3</v>
      </c>
      <c r="T508" s="22">
        <v>4.5999999999999996</v>
      </c>
      <c r="U508" s="22">
        <v>4.9000000000000004</v>
      </c>
    </row>
    <row r="509" spans="1:21" ht="80" x14ac:dyDescent="0.35">
      <c r="A509" s="98" t="s">
        <v>560</v>
      </c>
      <c r="B509" s="90" t="s">
        <v>19</v>
      </c>
      <c r="C509" s="91" t="s">
        <v>664</v>
      </c>
      <c r="D509" s="91" t="s">
        <v>21</v>
      </c>
      <c r="E509" s="25" t="s">
        <v>665</v>
      </c>
      <c r="F509" s="27" t="s">
        <v>666</v>
      </c>
      <c r="G509" s="27" t="s">
        <v>658</v>
      </c>
      <c r="H509" s="27" t="str">
        <f t="shared" si="14"/>
        <v>CT.1</v>
      </c>
      <c r="I509" s="27" t="s">
        <v>42</v>
      </c>
      <c r="J509" s="26" t="s">
        <v>122</v>
      </c>
      <c r="K509" s="27" t="s">
        <v>72</v>
      </c>
      <c r="L509" s="26" t="s">
        <v>1249</v>
      </c>
      <c r="M509" s="26"/>
      <c r="N509" s="28">
        <v>42917</v>
      </c>
      <c r="O509" s="28"/>
      <c r="P509" s="29"/>
      <c r="Q509" s="28"/>
      <c r="R509" s="66">
        <v>26</v>
      </c>
      <c r="S509" s="66">
        <v>26.4</v>
      </c>
      <c r="T509" s="66">
        <v>30.4</v>
      </c>
      <c r="U509" s="66">
        <v>16</v>
      </c>
    </row>
    <row r="510" spans="1:21" ht="30" x14ac:dyDescent="0.35">
      <c r="A510" s="97" t="s">
        <v>560</v>
      </c>
      <c r="B510" s="90" t="s">
        <v>846</v>
      </c>
      <c r="C510" s="91" t="s">
        <v>561</v>
      </c>
      <c r="D510" s="91" t="s">
        <v>21</v>
      </c>
      <c r="E510" s="19" t="s">
        <v>1261</v>
      </c>
      <c r="F510" s="23" t="s">
        <v>1262</v>
      </c>
      <c r="G510" s="23" t="s">
        <v>563</v>
      </c>
      <c r="H510" s="23" t="s">
        <v>125</v>
      </c>
      <c r="I510" s="23" t="s">
        <v>42</v>
      </c>
      <c r="J510" s="20" t="s">
        <v>196</v>
      </c>
      <c r="K510" s="20" t="s">
        <v>197</v>
      </c>
      <c r="L510" s="20"/>
      <c r="M510" s="20"/>
      <c r="N510" s="21" t="s">
        <v>1396</v>
      </c>
      <c r="O510" s="21"/>
      <c r="P510" s="23"/>
      <c r="Q510" s="21"/>
      <c r="R510" s="23"/>
      <c r="S510" s="32"/>
      <c r="T510" s="32"/>
      <c r="U510" s="103"/>
    </row>
    <row r="511" spans="1:21" ht="30" x14ac:dyDescent="0.35">
      <c r="A511" s="98" t="s">
        <v>560</v>
      </c>
      <c r="B511" s="90" t="s">
        <v>846</v>
      </c>
      <c r="C511" s="91" t="s">
        <v>561</v>
      </c>
      <c r="D511" s="91" t="s">
        <v>21</v>
      </c>
      <c r="E511" s="25" t="s">
        <v>1263</v>
      </c>
      <c r="F511" s="29" t="s">
        <v>1264</v>
      </c>
      <c r="G511" s="29" t="s">
        <v>563</v>
      </c>
      <c r="H511" s="29" t="s">
        <v>125</v>
      </c>
      <c r="I511" s="29" t="s">
        <v>42</v>
      </c>
      <c r="J511" s="26" t="s">
        <v>196</v>
      </c>
      <c r="K511" s="26" t="s">
        <v>197</v>
      </c>
      <c r="L511" s="26"/>
      <c r="M511" s="26"/>
      <c r="N511" s="28" t="s">
        <v>1396</v>
      </c>
      <c r="O511" s="28"/>
      <c r="P511" s="29"/>
      <c r="Q511" s="28"/>
      <c r="R511" s="29"/>
      <c r="S511" s="31"/>
      <c r="T511" s="31"/>
      <c r="U511" s="107"/>
    </row>
    <row r="512" spans="1:21" ht="30" x14ac:dyDescent="0.35">
      <c r="A512" s="97" t="s">
        <v>560</v>
      </c>
      <c r="B512" s="90" t="s">
        <v>846</v>
      </c>
      <c r="C512" s="91" t="s">
        <v>561</v>
      </c>
      <c r="D512" s="91" t="s">
        <v>21</v>
      </c>
      <c r="E512" s="19" t="s">
        <v>1265</v>
      </c>
      <c r="F512" s="23" t="s">
        <v>1266</v>
      </c>
      <c r="G512" s="23" t="s">
        <v>563</v>
      </c>
      <c r="H512" s="23" t="s">
        <v>125</v>
      </c>
      <c r="I512" s="23" t="s">
        <v>42</v>
      </c>
      <c r="J512" s="20" t="s">
        <v>196</v>
      </c>
      <c r="K512" s="20" t="s">
        <v>197</v>
      </c>
      <c r="L512" s="20"/>
      <c r="M512" s="20"/>
      <c r="N512" s="21" t="s">
        <v>1396</v>
      </c>
      <c r="O512" s="21"/>
      <c r="P512" s="23"/>
      <c r="Q512" s="21"/>
      <c r="R512" s="23"/>
      <c r="S512" s="32"/>
      <c r="T512" s="32"/>
      <c r="U512" s="108"/>
    </row>
    <row r="513" spans="1:21" ht="20" x14ac:dyDescent="0.35">
      <c r="A513" s="98" t="s">
        <v>560</v>
      </c>
      <c r="B513" s="90" t="s">
        <v>846</v>
      </c>
      <c r="C513" s="91" t="s">
        <v>561</v>
      </c>
      <c r="D513" s="91" t="s">
        <v>21</v>
      </c>
      <c r="E513" s="25" t="s">
        <v>1267</v>
      </c>
      <c r="F513" s="29" t="s">
        <v>1268</v>
      </c>
      <c r="G513" s="29" t="s">
        <v>563</v>
      </c>
      <c r="H513" s="29" t="s">
        <v>125</v>
      </c>
      <c r="I513" s="29" t="s">
        <v>42</v>
      </c>
      <c r="J513" s="26" t="s">
        <v>196</v>
      </c>
      <c r="K513" s="26" t="s">
        <v>197</v>
      </c>
      <c r="L513" s="26"/>
      <c r="M513" s="26"/>
      <c r="N513" s="28" t="s">
        <v>1396</v>
      </c>
      <c r="O513" s="28"/>
      <c r="P513" s="29"/>
      <c r="Q513" s="28"/>
      <c r="R513" s="29"/>
      <c r="S513" s="31"/>
      <c r="T513" s="31"/>
      <c r="U513" s="107"/>
    </row>
    <row r="514" spans="1:21" ht="20" x14ac:dyDescent="0.35">
      <c r="A514" s="97" t="s">
        <v>560</v>
      </c>
      <c r="B514" s="90" t="s">
        <v>846</v>
      </c>
      <c r="C514" s="91" t="s">
        <v>561</v>
      </c>
      <c r="D514" s="91" t="s">
        <v>21</v>
      </c>
      <c r="E514" s="19" t="s">
        <v>1269</v>
      </c>
      <c r="F514" s="23" t="s">
        <v>1270</v>
      </c>
      <c r="G514" s="23" t="s">
        <v>563</v>
      </c>
      <c r="H514" s="23" t="s">
        <v>125</v>
      </c>
      <c r="I514" s="23" t="s">
        <v>42</v>
      </c>
      <c r="J514" s="20" t="s">
        <v>196</v>
      </c>
      <c r="K514" s="20" t="s">
        <v>197</v>
      </c>
      <c r="L514" s="20"/>
      <c r="M514" s="20"/>
      <c r="N514" s="21" t="s">
        <v>1396</v>
      </c>
      <c r="O514" s="21"/>
      <c r="P514" s="23"/>
      <c r="Q514" s="21"/>
      <c r="R514" s="23"/>
      <c r="S514" s="32"/>
      <c r="T514" s="32"/>
      <c r="U514" s="108"/>
    </row>
    <row r="515" spans="1:21" ht="30" x14ac:dyDescent="0.35">
      <c r="A515" s="98" t="s">
        <v>560</v>
      </c>
      <c r="B515" s="90" t="s">
        <v>846</v>
      </c>
      <c r="C515" s="91" t="s">
        <v>561</v>
      </c>
      <c r="D515" s="91" t="s">
        <v>21</v>
      </c>
      <c r="E515" s="25" t="s">
        <v>1271</v>
      </c>
      <c r="F515" s="29" t="s">
        <v>1272</v>
      </c>
      <c r="G515" s="29" t="s">
        <v>563</v>
      </c>
      <c r="H515" s="29" t="s">
        <v>125</v>
      </c>
      <c r="I515" s="29" t="s">
        <v>42</v>
      </c>
      <c r="J515" s="26" t="s">
        <v>122</v>
      </c>
      <c r="K515" s="26" t="s">
        <v>72</v>
      </c>
      <c r="L515" s="26"/>
      <c r="M515" s="26"/>
      <c r="N515" s="28" t="s">
        <v>1396</v>
      </c>
      <c r="O515" s="28"/>
      <c r="P515" s="29"/>
      <c r="Q515" s="28"/>
      <c r="R515" s="29"/>
      <c r="S515" s="31"/>
      <c r="T515" s="31"/>
      <c r="U515" s="107"/>
    </row>
    <row r="516" spans="1:21" ht="50" x14ac:dyDescent="0.35">
      <c r="A516" s="97" t="s">
        <v>560</v>
      </c>
      <c r="B516" s="90" t="s">
        <v>846</v>
      </c>
      <c r="C516" s="91" t="s">
        <v>561</v>
      </c>
      <c r="D516" s="91" t="s">
        <v>21</v>
      </c>
      <c r="E516" s="19" t="s">
        <v>1273</v>
      </c>
      <c r="F516" s="23" t="s">
        <v>1274</v>
      </c>
      <c r="G516" s="23" t="s">
        <v>563</v>
      </c>
      <c r="H516" s="23" t="s">
        <v>125</v>
      </c>
      <c r="I516" s="23" t="s">
        <v>42</v>
      </c>
      <c r="J516" s="20" t="s">
        <v>122</v>
      </c>
      <c r="K516" s="20" t="s">
        <v>72</v>
      </c>
      <c r="L516" s="20"/>
      <c r="M516" s="20"/>
      <c r="N516" s="21" t="s">
        <v>1396</v>
      </c>
      <c r="O516" s="21"/>
      <c r="P516" s="23"/>
      <c r="Q516" s="21"/>
      <c r="R516" s="23"/>
      <c r="S516" s="32"/>
      <c r="T516" s="32"/>
      <c r="U516" s="108"/>
    </row>
    <row r="517" spans="1:21" ht="40" x14ac:dyDescent="0.35">
      <c r="A517" s="98" t="s">
        <v>560</v>
      </c>
      <c r="B517" s="90" t="s">
        <v>846</v>
      </c>
      <c r="C517" s="91" t="s">
        <v>561</v>
      </c>
      <c r="D517" s="91" t="s">
        <v>21</v>
      </c>
      <c r="E517" s="25" t="s">
        <v>1275</v>
      </c>
      <c r="F517" s="29" t="s">
        <v>1276</v>
      </c>
      <c r="G517" s="29" t="s">
        <v>563</v>
      </c>
      <c r="H517" s="29" t="s">
        <v>125</v>
      </c>
      <c r="I517" s="29" t="s">
        <v>42</v>
      </c>
      <c r="J517" s="26" t="s">
        <v>669</v>
      </c>
      <c r="K517" s="26" t="s">
        <v>566</v>
      </c>
      <c r="L517" s="26"/>
      <c r="M517" s="26"/>
      <c r="N517" s="28" t="s">
        <v>1396</v>
      </c>
      <c r="O517" s="28"/>
      <c r="P517" s="29"/>
      <c r="Q517" s="28"/>
      <c r="R517" s="29"/>
      <c r="S517" s="31"/>
      <c r="T517" s="31"/>
      <c r="U517" s="107"/>
    </row>
    <row r="518" spans="1:21" ht="20" x14ac:dyDescent="0.35">
      <c r="A518" s="97" t="s">
        <v>560</v>
      </c>
      <c r="B518" s="90" t="s">
        <v>846</v>
      </c>
      <c r="C518" s="91" t="s">
        <v>561</v>
      </c>
      <c r="D518" s="91" t="s">
        <v>21</v>
      </c>
      <c r="E518" s="19" t="s">
        <v>1277</v>
      </c>
      <c r="F518" s="23" t="s">
        <v>1278</v>
      </c>
      <c r="G518" s="23" t="s">
        <v>563</v>
      </c>
      <c r="H518" s="23" t="s">
        <v>125</v>
      </c>
      <c r="I518" s="23" t="s">
        <v>42</v>
      </c>
      <c r="J518" s="20" t="s">
        <v>272</v>
      </c>
      <c r="K518" s="20" t="s">
        <v>273</v>
      </c>
      <c r="L518" s="20"/>
      <c r="M518" s="20"/>
      <c r="N518" s="21" t="s">
        <v>1396</v>
      </c>
      <c r="O518" s="21"/>
      <c r="P518" s="23"/>
      <c r="Q518" s="21"/>
      <c r="R518" s="23"/>
      <c r="S518" s="32"/>
      <c r="T518" s="32"/>
      <c r="U518" s="108"/>
    </row>
    <row r="519" spans="1:21" ht="20" x14ac:dyDescent="0.35">
      <c r="A519" s="98" t="s">
        <v>560</v>
      </c>
      <c r="B519" s="90" t="s">
        <v>846</v>
      </c>
      <c r="C519" s="91" t="s">
        <v>561</v>
      </c>
      <c r="D519" s="91" t="s">
        <v>21</v>
      </c>
      <c r="E519" s="25" t="s">
        <v>1279</v>
      </c>
      <c r="F519" s="29" t="s">
        <v>1280</v>
      </c>
      <c r="G519" s="29" t="s">
        <v>563</v>
      </c>
      <c r="H519" s="29" t="s">
        <v>125</v>
      </c>
      <c r="I519" s="29" t="s">
        <v>42</v>
      </c>
      <c r="J519" s="26" t="s">
        <v>272</v>
      </c>
      <c r="K519" s="26" t="s">
        <v>273</v>
      </c>
      <c r="L519" s="26"/>
      <c r="M519" s="26"/>
      <c r="N519" s="28" t="s">
        <v>1396</v>
      </c>
      <c r="O519" s="28"/>
      <c r="P519" s="29"/>
      <c r="Q519" s="28"/>
      <c r="R519" s="29"/>
      <c r="S519" s="31"/>
      <c r="T519" s="31"/>
      <c r="U519" s="107"/>
    </row>
    <row r="520" spans="1:21" ht="20" x14ac:dyDescent="0.35">
      <c r="A520" s="97" t="s">
        <v>560</v>
      </c>
      <c r="B520" s="90" t="s">
        <v>846</v>
      </c>
      <c r="C520" s="91" t="s">
        <v>561</v>
      </c>
      <c r="D520" s="91" t="s">
        <v>21</v>
      </c>
      <c r="E520" s="19" t="s">
        <v>1281</v>
      </c>
      <c r="F520" s="23" t="s">
        <v>1282</v>
      </c>
      <c r="G520" s="23" t="s">
        <v>563</v>
      </c>
      <c r="H520" s="23" t="s">
        <v>125</v>
      </c>
      <c r="I520" s="23" t="s">
        <v>42</v>
      </c>
      <c r="J520" s="20"/>
      <c r="K520" s="20"/>
      <c r="L520" s="20"/>
      <c r="M520" s="20"/>
      <c r="N520" s="21" t="s">
        <v>1396</v>
      </c>
      <c r="O520" s="21"/>
      <c r="P520" s="23"/>
      <c r="Q520" s="21"/>
      <c r="R520" s="23"/>
      <c r="S520" s="32"/>
      <c r="T520" s="32"/>
      <c r="U520" s="108"/>
    </row>
    <row r="521" spans="1:21" ht="40" x14ac:dyDescent="0.35">
      <c r="A521" s="98" t="s">
        <v>560</v>
      </c>
      <c r="B521" s="90" t="s">
        <v>846</v>
      </c>
      <c r="C521" s="91" t="s">
        <v>561</v>
      </c>
      <c r="D521" s="91" t="s">
        <v>21</v>
      </c>
      <c r="E521" s="25" t="s">
        <v>1283</v>
      </c>
      <c r="F521" s="29" t="s">
        <v>1284</v>
      </c>
      <c r="G521" s="29" t="s">
        <v>563</v>
      </c>
      <c r="H521" s="29" t="s">
        <v>125</v>
      </c>
      <c r="I521" s="29" t="s">
        <v>42</v>
      </c>
      <c r="J521" s="26"/>
      <c r="K521" s="26"/>
      <c r="L521" s="26"/>
      <c r="M521" s="26"/>
      <c r="N521" s="28" t="s">
        <v>1396</v>
      </c>
      <c r="O521" s="28"/>
      <c r="P521" s="29"/>
      <c r="Q521" s="28"/>
      <c r="R521" s="29"/>
      <c r="S521" s="31"/>
      <c r="T521" s="31"/>
      <c r="U521" s="107"/>
    </row>
    <row r="522" spans="1:21" ht="40" x14ac:dyDescent="0.35">
      <c r="A522" s="97" t="s">
        <v>560</v>
      </c>
      <c r="B522" s="90" t="s">
        <v>846</v>
      </c>
      <c r="C522" s="91" t="s">
        <v>561</v>
      </c>
      <c r="D522" s="91" t="s">
        <v>21</v>
      </c>
      <c r="E522" s="19" t="s">
        <v>1285</v>
      </c>
      <c r="F522" s="23" t="s">
        <v>1286</v>
      </c>
      <c r="G522" s="23" t="s">
        <v>563</v>
      </c>
      <c r="H522" s="23" t="s">
        <v>125</v>
      </c>
      <c r="I522" s="23" t="s">
        <v>42</v>
      </c>
      <c r="J522" s="20"/>
      <c r="K522" s="20"/>
      <c r="L522" s="20"/>
      <c r="M522" s="20"/>
      <c r="N522" s="21" t="s">
        <v>1396</v>
      </c>
      <c r="O522" s="21"/>
      <c r="P522" s="23"/>
      <c r="Q522" s="21"/>
      <c r="R522" s="23"/>
      <c r="S522" s="32"/>
      <c r="T522" s="32"/>
      <c r="U522" s="108"/>
    </row>
    <row r="523" spans="1:21" ht="40" x14ac:dyDescent="0.35">
      <c r="A523" s="98" t="s">
        <v>560</v>
      </c>
      <c r="B523" s="90" t="s">
        <v>846</v>
      </c>
      <c r="C523" s="91" t="s">
        <v>561</v>
      </c>
      <c r="D523" s="91" t="s">
        <v>21</v>
      </c>
      <c r="E523" s="25" t="s">
        <v>1287</v>
      </c>
      <c r="F523" s="29" t="s">
        <v>1288</v>
      </c>
      <c r="G523" s="29" t="s">
        <v>563</v>
      </c>
      <c r="H523" s="29" t="s">
        <v>125</v>
      </c>
      <c r="I523" s="29" t="s">
        <v>42</v>
      </c>
      <c r="J523" s="26"/>
      <c r="K523" s="26"/>
      <c r="L523" s="26"/>
      <c r="M523" s="26"/>
      <c r="N523" s="28" t="s">
        <v>1396</v>
      </c>
      <c r="O523" s="28"/>
      <c r="P523" s="29"/>
      <c r="Q523" s="28"/>
      <c r="R523" s="29"/>
      <c r="S523" s="31"/>
      <c r="T523" s="31"/>
      <c r="U523" s="107"/>
    </row>
    <row r="524" spans="1:21" ht="20" x14ac:dyDescent="0.35">
      <c r="A524" s="97" t="s">
        <v>560</v>
      </c>
      <c r="B524" s="90" t="s">
        <v>846</v>
      </c>
      <c r="C524" s="91" t="s">
        <v>561</v>
      </c>
      <c r="D524" s="91" t="s">
        <v>21</v>
      </c>
      <c r="E524" s="19" t="s">
        <v>1289</v>
      </c>
      <c r="F524" s="23" t="s">
        <v>1290</v>
      </c>
      <c r="G524" s="23" t="s">
        <v>563</v>
      </c>
      <c r="H524" s="23" t="s">
        <v>125</v>
      </c>
      <c r="I524" s="23" t="s">
        <v>42</v>
      </c>
      <c r="J524" s="20"/>
      <c r="K524" s="20"/>
      <c r="L524" s="20"/>
      <c r="M524" s="20"/>
      <c r="N524" s="21" t="s">
        <v>1396</v>
      </c>
      <c r="O524" s="21"/>
      <c r="P524" s="23"/>
      <c r="Q524" s="21"/>
      <c r="R524" s="23"/>
      <c r="S524" s="32"/>
      <c r="T524" s="32"/>
      <c r="U524" s="108"/>
    </row>
    <row r="525" spans="1:21" ht="50" x14ac:dyDescent="0.35">
      <c r="A525" s="98" t="s">
        <v>560</v>
      </c>
      <c r="B525" s="90" t="s">
        <v>846</v>
      </c>
      <c r="C525" s="91" t="s">
        <v>561</v>
      </c>
      <c r="D525" s="91" t="s">
        <v>21</v>
      </c>
      <c r="E525" s="25" t="s">
        <v>1291</v>
      </c>
      <c r="F525" s="29" t="s">
        <v>1292</v>
      </c>
      <c r="G525" s="29" t="s">
        <v>563</v>
      </c>
      <c r="H525" s="29" t="s">
        <v>125</v>
      </c>
      <c r="I525" s="29" t="s">
        <v>42</v>
      </c>
      <c r="J525" s="26"/>
      <c r="K525" s="26"/>
      <c r="L525" s="26"/>
      <c r="M525" s="26"/>
      <c r="N525" s="28" t="s">
        <v>1396</v>
      </c>
      <c r="O525" s="28"/>
      <c r="P525" s="29"/>
      <c r="Q525" s="28"/>
      <c r="R525" s="29"/>
      <c r="S525" s="31"/>
      <c r="T525" s="31"/>
      <c r="U525" s="107"/>
    </row>
    <row r="526" spans="1:21" ht="40" x14ac:dyDescent="0.35">
      <c r="A526" s="97" t="s">
        <v>560</v>
      </c>
      <c r="B526" s="90" t="s">
        <v>846</v>
      </c>
      <c r="C526" s="91" t="s">
        <v>561</v>
      </c>
      <c r="D526" s="91" t="s">
        <v>21</v>
      </c>
      <c r="E526" s="19" t="s">
        <v>1293</v>
      </c>
      <c r="F526" s="23" t="s">
        <v>1294</v>
      </c>
      <c r="G526" s="23" t="s">
        <v>563</v>
      </c>
      <c r="H526" s="23" t="s">
        <v>125</v>
      </c>
      <c r="I526" s="23" t="s">
        <v>42</v>
      </c>
      <c r="J526" s="20"/>
      <c r="K526" s="20"/>
      <c r="L526" s="20"/>
      <c r="M526" s="20"/>
      <c r="N526" s="21" t="s">
        <v>1396</v>
      </c>
      <c r="O526" s="21"/>
      <c r="P526" s="23"/>
      <c r="Q526" s="21"/>
      <c r="R526" s="23"/>
      <c r="S526" s="32"/>
      <c r="T526" s="32"/>
      <c r="U526" s="108"/>
    </row>
    <row r="527" spans="1:21" ht="30" x14ac:dyDescent="0.35">
      <c r="A527" s="98" t="s">
        <v>560</v>
      </c>
      <c r="B527" s="90" t="s">
        <v>846</v>
      </c>
      <c r="C527" s="91" t="s">
        <v>561</v>
      </c>
      <c r="D527" s="91" t="s">
        <v>21</v>
      </c>
      <c r="E527" s="25" t="s">
        <v>1295</v>
      </c>
      <c r="F527" s="29" t="s">
        <v>1296</v>
      </c>
      <c r="G527" s="29" t="s">
        <v>563</v>
      </c>
      <c r="H527" s="29" t="s">
        <v>125</v>
      </c>
      <c r="I527" s="29" t="s">
        <v>42</v>
      </c>
      <c r="J527" s="26"/>
      <c r="K527" s="26"/>
      <c r="L527" s="26"/>
      <c r="M527" s="26"/>
      <c r="N527" s="28" t="s">
        <v>1396</v>
      </c>
      <c r="O527" s="28"/>
      <c r="P527" s="29"/>
      <c r="Q527" s="28"/>
      <c r="R527" s="29"/>
      <c r="S527" s="31"/>
      <c r="T527" s="31"/>
      <c r="U527" s="107"/>
    </row>
    <row r="528" spans="1:21" ht="20" x14ac:dyDescent="0.35">
      <c r="A528" s="97" t="s">
        <v>560</v>
      </c>
      <c r="B528" s="90" t="s">
        <v>846</v>
      </c>
      <c r="C528" s="91" t="s">
        <v>561</v>
      </c>
      <c r="D528" s="91" t="s">
        <v>21</v>
      </c>
      <c r="E528" s="19" t="s">
        <v>1297</v>
      </c>
      <c r="F528" s="23" t="s">
        <v>1298</v>
      </c>
      <c r="G528" s="23" t="s">
        <v>563</v>
      </c>
      <c r="H528" s="23" t="s">
        <v>125</v>
      </c>
      <c r="I528" s="23" t="s">
        <v>42</v>
      </c>
      <c r="J528" s="20"/>
      <c r="K528" s="20"/>
      <c r="L528" s="20"/>
      <c r="M528" s="20"/>
      <c r="N528" s="21" t="s">
        <v>1396</v>
      </c>
      <c r="O528" s="21"/>
      <c r="P528" s="23"/>
      <c r="Q528" s="21"/>
      <c r="R528" s="23"/>
      <c r="S528" s="32"/>
      <c r="T528" s="32"/>
      <c r="U528" s="108"/>
    </row>
    <row r="529" spans="1:21" ht="40" x14ac:dyDescent="0.35">
      <c r="A529" s="98" t="s">
        <v>560</v>
      </c>
      <c r="B529" s="90" t="s">
        <v>846</v>
      </c>
      <c r="C529" s="91" t="s">
        <v>561</v>
      </c>
      <c r="D529" s="91" t="s">
        <v>21</v>
      </c>
      <c r="E529" s="25" t="s">
        <v>1299</v>
      </c>
      <c r="F529" s="29" t="s">
        <v>1300</v>
      </c>
      <c r="G529" s="29" t="s">
        <v>563</v>
      </c>
      <c r="H529" s="29" t="s">
        <v>125</v>
      </c>
      <c r="I529" s="29" t="s">
        <v>42</v>
      </c>
      <c r="J529" s="26"/>
      <c r="K529" s="26"/>
      <c r="L529" s="26"/>
      <c r="M529" s="26"/>
      <c r="N529" s="28" t="s">
        <v>1396</v>
      </c>
      <c r="O529" s="28"/>
      <c r="P529" s="29"/>
      <c r="Q529" s="28"/>
      <c r="R529" s="29"/>
      <c r="S529" s="31"/>
      <c r="T529" s="31"/>
      <c r="U529" s="107"/>
    </row>
    <row r="530" spans="1:21" ht="30" x14ac:dyDescent="0.35">
      <c r="A530" s="97" t="s">
        <v>560</v>
      </c>
      <c r="B530" s="90" t="s">
        <v>846</v>
      </c>
      <c r="C530" s="91" t="s">
        <v>561</v>
      </c>
      <c r="D530" s="91" t="s">
        <v>21</v>
      </c>
      <c r="E530" s="19" t="s">
        <v>1301</v>
      </c>
      <c r="F530" s="23" t="s">
        <v>1302</v>
      </c>
      <c r="G530" s="23" t="s">
        <v>563</v>
      </c>
      <c r="H530" s="23" t="s">
        <v>125</v>
      </c>
      <c r="I530" s="23" t="s">
        <v>42</v>
      </c>
      <c r="J530" s="20"/>
      <c r="K530" s="20"/>
      <c r="L530" s="20"/>
      <c r="M530" s="20"/>
      <c r="N530" s="21" t="s">
        <v>1396</v>
      </c>
      <c r="O530" s="21"/>
      <c r="P530" s="23"/>
      <c r="Q530" s="21"/>
      <c r="R530" s="23"/>
      <c r="S530" s="32"/>
      <c r="T530" s="32"/>
      <c r="U530" s="108"/>
    </row>
    <row r="531" spans="1:21" ht="30" x14ac:dyDescent="0.35">
      <c r="A531" s="98" t="s">
        <v>560</v>
      </c>
      <c r="B531" s="90" t="s">
        <v>846</v>
      </c>
      <c r="C531" s="91" t="s">
        <v>561</v>
      </c>
      <c r="D531" s="91" t="s">
        <v>21</v>
      </c>
      <c r="E531" s="25" t="s">
        <v>1303</v>
      </c>
      <c r="F531" s="29" t="s">
        <v>1304</v>
      </c>
      <c r="G531" s="29" t="s">
        <v>563</v>
      </c>
      <c r="H531" s="29" t="s">
        <v>125</v>
      </c>
      <c r="I531" s="29" t="s">
        <v>42</v>
      </c>
      <c r="J531" s="26"/>
      <c r="K531" s="26"/>
      <c r="L531" s="26"/>
      <c r="M531" s="26"/>
      <c r="N531" s="28" t="s">
        <v>1396</v>
      </c>
      <c r="O531" s="28"/>
      <c r="P531" s="29"/>
      <c r="Q531" s="28"/>
      <c r="R531" s="29"/>
      <c r="S531" s="31"/>
      <c r="T531" s="31"/>
      <c r="U531" s="107"/>
    </row>
    <row r="532" spans="1:21" ht="30" x14ac:dyDescent="0.35">
      <c r="A532" s="97" t="s">
        <v>560</v>
      </c>
      <c r="B532" s="90" t="s">
        <v>846</v>
      </c>
      <c r="C532" s="91" t="s">
        <v>1305</v>
      </c>
      <c r="D532" s="91" t="s">
        <v>21</v>
      </c>
      <c r="E532" s="19" t="s">
        <v>1306</v>
      </c>
      <c r="F532" s="23" t="s">
        <v>1307</v>
      </c>
      <c r="G532" s="23" t="s">
        <v>563</v>
      </c>
      <c r="H532" s="23" t="s">
        <v>125</v>
      </c>
      <c r="I532" s="23" t="s">
        <v>42</v>
      </c>
      <c r="J532" s="20"/>
      <c r="K532" s="20"/>
      <c r="L532" s="20"/>
      <c r="M532" s="20"/>
      <c r="N532" s="21" t="s">
        <v>1396</v>
      </c>
      <c r="O532" s="21"/>
      <c r="P532" s="23"/>
      <c r="Q532" s="21"/>
      <c r="R532" s="23"/>
      <c r="S532" s="32"/>
      <c r="T532" s="32"/>
      <c r="U532" s="108"/>
    </row>
    <row r="533" spans="1:21" ht="20" x14ac:dyDescent="0.35">
      <c r="A533" s="98" t="s">
        <v>560</v>
      </c>
      <c r="B533" s="90" t="s">
        <v>846</v>
      </c>
      <c r="C533" s="91" t="s">
        <v>1308</v>
      </c>
      <c r="D533" s="91" t="s">
        <v>21</v>
      </c>
      <c r="E533" s="25" t="s">
        <v>1309</v>
      </c>
      <c r="F533" s="29" t="s">
        <v>1310</v>
      </c>
      <c r="G533" s="29" t="s">
        <v>563</v>
      </c>
      <c r="H533" s="29" t="s">
        <v>125</v>
      </c>
      <c r="I533" s="29" t="s">
        <v>42</v>
      </c>
      <c r="J533" s="26"/>
      <c r="K533" s="26"/>
      <c r="L533" s="26"/>
      <c r="M533" s="26"/>
      <c r="N533" s="28" t="s">
        <v>1396</v>
      </c>
      <c r="O533" s="28"/>
      <c r="P533" s="29"/>
      <c r="Q533" s="28"/>
      <c r="R533" s="29"/>
      <c r="S533" s="31"/>
      <c r="T533" s="31"/>
      <c r="U533" s="107"/>
    </row>
    <row r="534" spans="1:21" ht="20" x14ac:dyDescent="0.35">
      <c r="A534" s="97" t="s">
        <v>560</v>
      </c>
      <c r="B534" s="90" t="s">
        <v>846</v>
      </c>
      <c r="C534" s="91" t="s">
        <v>1311</v>
      </c>
      <c r="D534" s="91" t="s">
        <v>21</v>
      </c>
      <c r="E534" s="19" t="s">
        <v>1312</v>
      </c>
      <c r="F534" s="23" t="s">
        <v>1313</v>
      </c>
      <c r="G534" s="23" t="s">
        <v>563</v>
      </c>
      <c r="H534" s="23" t="s">
        <v>125</v>
      </c>
      <c r="I534" s="23" t="s">
        <v>42</v>
      </c>
      <c r="J534" s="20"/>
      <c r="K534" s="20"/>
      <c r="L534" s="20"/>
      <c r="M534" s="20"/>
      <c r="N534" s="21" t="s">
        <v>1396</v>
      </c>
      <c r="O534" s="21"/>
      <c r="P534" s="23"/>
      <c r="Q534" s="21"/>
      <c r="R534" s="23"/>
      <c r="S534" s="32"/>
      <c r="T534" s="32"/>
      <c r="U534" s="108"/>
    </row>
    <row r="535" spans="1:21" ht="40" x14ac:dyDescent="0.35">
      <c r="A535" s="98" t="s">
        <v>560</v>
      </c>
      <c r="B535" s="90" t="s">
        <v>846</v>
      </c>
      <c r="C535" s="91" t="s">
        <v>561</v>
      </c>
      <c r="D535" s="91" t="s">
        <v>21</v>
      </c>
      <c r="E535" s="25" t="s">
        <v>1314</v>
      </c>
      <c r="F535" s="29" t="s">
        <v>1315</v>
      </c>
      <c r="G535" s="29" t="s">
        <v>563</v>
      </c>
      <c r="H535" s="29" t="s">
        <v>125</v>
      </c>
      <c r="I535" s="29" t="s">
        <v>42</v>
      </c>
      <c r="J535" s="26"/>
      <c r="K535" s="26"/>
      <c r="L535" s="26"/>
      <c r="M535" s="26"/>
      <c r="N535" s="28" t="s">
        <v>1396</v>
      </c>
      <c r="O535" s="28"/>
      <c r="P535" s="29"/>
      <c r="Q535" s="28"/>
      <c r="R535" s="29"/>
      <c r="S535" s="31"/>
      <c r="T535" s="31"/>
      <c r="U535" s="107"/>
    </row>
    <row r="536" spans="1:21" ht="30" x14ac:dyDescent="0.35">
      <c r="A536" s="97" t="s">
        <v>560</v>
      </c>
      <c r="B536" s="90" t="s">
        <v>846</v>
      </c>
      <c r="C536" s="91" t="s">
        <v>561</v>
      </c>
      <c r="D536" s="91" t="s">
        <v>21</v>
      </c>
      <c r="E536" s="19" t="s">
        <v>1316</v>
      </c>
      <c r="F536" s="23" t="s">
        <v>1317</v>
      </c>
      <c r="G536" s="23" t="s">
        <v>563</v>
      </c>
      <c r="H536" s="23" t="s">
        <v>125</v>
      </c>
      <c r="I536" s="23" t="s">
        <v>42</v>
      </c>
      <c r="J536" s="20"/>
      <c r="K536" s="20"/>
      <c r="L536" s="20"/>
      <c r="M536" s="20"/>
      <c r="N536" s="21" t="s">
        <v>1396</v>
      </c>
      <c r="O536" s="21"/>
      <c r="P536" s="23"/>
      <c r="Q536" s="21"/>
      <c r="R536" s="23"/>
      <c r="S536" s="32"/>
      <c r="T536" s="32"/>
      <c r="U536" s="108"/>
    </row>
    <row r="537" spans="1:21" ht="40" x14ac:dyDescent="0.35">
      <c r="A537" s="98" t="s">
        <v>560</v>
      </c>
      <c r="B537" s="90" t="s">
        <v>846</v>
      </c>
      <c r="C537" s="91" t="s">
        <v>561</v>
      </c>
      <c r="D537" s="91" t="s">
        <v>21</v>
      </c>
      <c r="E537" s="25" t="s">
        <v>1318</v>
      </c>
      <c r="F537" s="29" t="s">
        <v>1319</v>
      </c>
      <c r="G537" s="29" t="s">
        <v>563</v>
      </c>
      <c r="H537" s="29" t="s">
        <v>125</v>
      </c>
      <c r="I537" s="29" t="s">
        <v>42</v>
      </c>
      <c r="J537" s="26"/>
      <c r="K537" s="26"/>
      <c r="L537" s="26"/>
      <c r="M537" s="26"/>
      <c r="N537" s="28" t="s">
        <v>1396</v>
      </c>
      <c r="O537" s="28"/>
      <c r="P537" s="29"/>
      <c r="Q537" s="28"/>
      <c r="R537" s="29"/>
      <c r="S537" s="31"/>
      <c r="T537" s="31"/>
      <c r="U537" s="107"/>
    </row>
    <row r="538" spans="1:21" ht="20" x14ac:dyDescent="0.35">
      <c r="A538" s="97" t="s">
        <v>560</v>
      </c>
      <c r="B538" s="90" t="s">
        <v>846</v>
      </c>
      <c r="C538" s="91" t="s">
        <v>561</v>
      </c>
      <c r="D538" s="91" t="s">
        <v>21</v>
      </c>
      <c r="E538" s="19" t="s">
        <v>1320</v>
      </c>
      <c r="F538" s="23" t="s">
        <v>1321</v>
      </c>
      <c r="G538" s="23" t="s">
        <v>563</v>
      </c>
      <c r="H538" s="23" t="s">
        <v>125</v>
      </c>
      <c r="I538" s="23" t="s">
        <v>42</v>
      </c>
      <c r="J538" s="20"/>
      <c r="K538" s="20"/>
      <c r="L538" s="20"/>
      <c r="M538" s="20"/>
      <c r="N538" s="21" t="s">
        <v>1396</v>
      </c>
      <c r="O538" s="21"/>
      <c r="P538" s="23"/>
      <c r="Q538" s="21"/>
      <c r="R538" s="23"/>
      <c r="S538" s="32"/>
      <c r="T538" s="32"/>
      <c r="U538" s="108"/>
    </row>
    <row r="539" spans="1:21" ht="30" x14ac:dyDescent="0.35">
      <c r="A539" s="98" t="s">
        <v>560</v>
      </c>
      <c r="B539" s="90" t="s">
        <v>846</v>
      </c>
      <c r="C539" s="91" t="s">
        <v>561</v>
      </c>
      <c r="D539" s="91" t="s">
        <v>21</v>
      </c>
      <c r="E539" s="25" t="s">
        <v>1322</v>
      </c>
      <c r="F539" s="29" t="s">
        <v>1323</v>
      </c>
      <c r="G539" s="29" t="s">
        <v>563</v>
      </c>
      <c r="H539" s="29" t="s">
        <v>125</v>
      </c>
      <c r="I539" s="29" t="s">
        <v>42</v>
      </c>
      <c r="J539" s="26"/>
      <c r="K539" s="26"/>
      <c r="L539" s="26"/>
      <c r="M539" s="26"/>
      <c r="N539" s="28" t="s">
        <v>1396</v>
      </c>
      <c r="O539" s="28"/>
      <c r="P539" s="29"/>
      <c r="Q539" s="28"/>
      <c r="R539" s="29"/>
      <c r="S539" s="31"/>
      <c r="T539" s="31"/>
      <c r="U539" s="107"/>
    </row>
    <row r="540" spans="1:21" ht="40" x14ac:dyDescent="0.35">
      <c r="A540" s="97" t="s">
        <v>560</v>
      </c>
      <c r="B540" s="90" t="s">
        <v>846</v>
      </c>
      <c r="C540" s="91" t="s">
        <v>561</v>
      </c>
      <c r="D540" s="91" t="s">
        <v>21</v>
      </c>
      <c r="E540" s="19" t="s">
        <v>1324</v>
      </c>
      <c r="F540" s="23" t="s">
        <v>1325</v>
      </c>
      <c r="G540" s="23" t="s">
        <v>563</v>
      </c>
      <c r="H540" s="23" t="s">
        <v>125</v>
      </c>
      <c r="I540" s="23" t="s">
        <v>42</v>
      </c>
      <c r="J540" s="20"/>
      <c r="K540" s="20"/>
      <c r="L540" s="20"/>
      <c r="M540" s="20"/>
      <c r="N540" s="21" t="s">
        <v>1396</v>
      </c>
      <c r="O540" s="21"/>
      <c r="P540" s="23"/>
      <c r="Q540" s="21"/>
      <c r="R540" s="23"/>
      <c r="S540" s="32"/>
      <c r="T540" s="32"/>
      <c r="U540" s="108"/>
    </row>
    <row r="541" spans="1:21" ht="30" x14ac:dyDescent="0.35">
      <c r="A541" s="98" t="s">
        <v>560</v>
      </c>
      <c r="B541" s="90" t="s">
        <v>846</v>
      </c>
      <c r="C541" s="91" t="s">
        <v>561</v>
      </c>
      <c r="D541" s="91" t="s">
        <v>21</v>
      </c>
      <c r="E541" s="25" t="s">
        <v>1326</v>
      </c>
      <c r="F541" s="29" t="s">
        <v>1327</v>
      </c>
      <c r="G541" s="29" t="s">
        <v>563</v>
      </c>
      <c r="H541" s="29" t="s">
        <v>125</v>
      </c>
      <c r="I541" s="29" t="s">
        <v>42</v>
      </c>
      <c r="J541" s="26"/>
      <c r="K541" s="26"/>
      <c r="L541" s="26"/>
      <c r="M541" s="26"/>
      <c r="N541" s="28" t="s">
        <v>1396</v>
      </c>
      <c r="O541" s="28"/>
      <c r="P541" s="29"/>
      <c r="Q541" s="28"/>
      <c r="R541" s="29"/>
      <c r="S541" s="31"/>
      <c r="T541" s="31"/>
      <c r="U541" s="107"/>
    </row>
    <row r="542" spans="1:21" ht="20" x14ac:dyDescent="0.35">
      <c r="A542" s="97" t="s">
        <v>560</v>
      </c>
      <c r="B542" s="90" t="s">
        <v>846</v>
      </c>
      <c r="C542" s="91" t="s">
        <v>561</v>
      </c>
      <c r="D542" s="91" t="s">
        <v>21</v>
      </c>
      <c r="E542" s="19" t="s">
        <v>1328</v>
      </c>
      <c r="F542" s="23" t="s">
        <v>621</v>
      </c>
      <c r="G542" s="23" t="s">
        <v>563</v>
      </c>
      <c r="H542" s="23" t="s">
        <v>125</v>
      </c>
      <c r="I542" s="23" t="s">
        <v>42</v>
      </c>
      <c r="J542" s="20"/>
      <c r="K542" s="20"/>
      <c r="L542" s="20"/>
      <c r="M542" s="20"/>
      <c r="N542" s="21" t="s">
        <v>1396</v>
      </c>
      <c r="O542" s="21"/>
      <c r="P542" s="23"/>
      <c r="Q542" s="21"/>
      <c r="R542" s="23"/>
      <c r="S542" s="32"/>
      <c r="T542" s="32"/>
      <c r="U542" s="108"/>
    </row>
    <row r="543" spans="1:21" ht="30" x14ac:dyDescent="0.35">
      <c r="A543" s="98" t="s">
        <v>560</v>
      </c>
      <c r="B543" s="90" t="s">
        <v>846</v>
      </c>
      <c r="C543" s="91" t="s">
        <v>561</v>
      </c>
      <c r="D543" s="91" t="s">
        <v>21</v>
      </c>
      <c r="E543" s="25" t="s">
        <v>1329</v>
      </c>
      <c r="F543" s="29" t="s">
        <v>1330</v>
      </c>
      <c r="G543" s="29" t="s">
        <v>563</v>
      </c>
      <c r="H543" s="29" t="s">
        <v>125</v>
      </c>
      <c r="I543" s="29" t="s">
        <v>42</v>
      </c>
      <c r="J543" s="26"/>
      <c r="K543" s="26"/>
      <c r="L543" s="26"/>
      <c r="M543" s="26"/>
      <c r="N543" s="28" t="s">
        <v>1396</v>
      </c>
      <c r="O543" s="28"/>
      <c r="P543" s="29"/>
      <c r="Q543" s="28"/>
      <c r="R543" s="29"/>
      <c r="S543" s="31"/>
      <c r="T543" s="31"/>
      <c r="U543" s="107"/>
    </row>
    <row r="544" spans="1:21" ht="30" x14ac:dyDescent="0.35">
      <c r="A544" s="97" t="s">
        <v>560</v>
      </c>
      <c r="B544" s="90" t="s">
        <v>846</v>
      </c>
      <c r="C544" s="91" t="s">
        <v>561</v>
      </c>
      <c r="D544" s="91" t="s">
        <v>21</v>
      </c>
      <c r="E544" s="19" t="s">
        <v>1331</v>
      </c>
      <c r="F544" s="23" t="s">
        <v>623</v>
      </c>
      <c r="G544" s="23" t="s">
        <v>563</v>
      </c>
      <c r="H544" s="23" t="s">
        <v>125</v>
      </c>
      <c r="I544" s="23" t="s">
        <v>42</v>
      </c>
      <c r="J544" s="20"/>
      <c r="K544" s="20"/>
      <c r="L544" s="20"/>
      <c r="M544" s="20"/>
      <c r="N544" s="21" t="s">
        <v>1396</v>
      </c>
      <c r="O544" s="21"/>
      <c r="P544" s="23"/>
      <c r="Q544" s="21"/>
      <c r="R544" s="23"/>
      <c r="S544" s="32"/>
      <c r="T544" s="32"/>
      <c r="U544" s="108"/>
    </row>
    <row r="545" spans="1:21" ht="20" x14ac:dyDescent="0.35">
      <c r="A545" s="98" t="s">
        <v>560</v>
      </c>
      <c r="B545" s="90" t="s">
        <v>846</v>
      </c>
      <c r="C545" s="91" t="s">
        <v>561</v>
      </c>
      <c r="D545" s="91" t="s">
        <v>21</v>
      </c>
      <c r="E545" s="25" t="s">
        <v>1332</v>
      </c>
      <c r="F545" s="29" t="s">
        <v>1333</v>
      </c>
      <c r="G545" s="29" t="s">
        <v>563</v>
      </c>
      <c r="H545" s="29" t="s">
        <v>125</v>
      </c>
      <c r="I545" s="29" t="s">
        <v>42</v>
      </c>
      <c r="J545" s="26"/>
      <c r="K545" s="26"/>
      <c r="L545" s="26"/>
      <c r="M545" s="26"/>
      <c r="N545" s="28" t="s">
        <v>1396</v>
      </c>
      <c r="O545" s="28"/>
      <c r="P545" s="29"/>
      <c r="Q545" s="28"/>
      <c r="R545" s="29"/>
      <c r="S545" s="31"/>
      <c r="T545" s="31"/>
      <c r="U545" s="107"/>
    </row>
  </sheetData>
  <mergeCells count="5">
    <mergeCell ref="F1:G2"/>
    <mergeCell ref="H1:I2"/>
    <mergeCell ref="J1:L2"/>
    <mergeCell ref="N1:O2"/>
    <mergeCell ref="P1:U1"/>
  </mergeCells>
  <printOptions horizontalCentered="1"/>
  <pageMargins left="0.70866141732283472" right="0.70866141732283472" top="0.74803149606299213" bottom="0.74803149606299213" header="0.31496062992125984" footer="0.31496062992125984"/>
  <pageSetup paperSize="9" scale="59" firstPageNumber="60" fitToHeight="0" orientation="landscape" useFirstPageNumber="1" r:id="rId1"/>
  <headerFooter>
    <oddHeader>&amp;L&amp;"Georgia,Normal"&amp;8&amp;P &amp;"-,Normal"&amp;11|&amp;R&amp;"Georgia,Normal"&amp;8AVALIAÇÃO DOS BENEFÍCIOS FISCAIS EM PORTUGAL</oddHead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
  <sheetViews>
    <sheetView workbookViewId="0">
      <selection activeCell="B22" sqref="B22"/>
    </sheetView>
  </sheetViews>
  <sheetFormatPr defaultRowHeight="14.5" x14ac:dyDescent="0.35"/>
  <cols>
    <col min="13" max="13" width="19.453125" customWidth="1"/>
  </cols>
  <sheetData>
    <row r="1" spans="1:14" x14ac:dyDescent="0.35">
      <c r="A1" s="8"/>
      <c r="B1" s="8"/>
      <c r="C1" s="8"/>
      <c r="D1" s="8"/>
      <c r="E1" s="8"/>
      <c r="F1" s="8"/>
      <c r="G1" s="8"/>
      <c r="H1" s="8"/>
      <c r="I1" s="8"/>
      <c r="J1" s="8"/>
      <c r="K1" s="8"/>
      <c r="L1" s="8"/>
      <c r="M1" s="8"/>
      <c r="N1" s="8"/>
    </row>
    <row r="2" spans="1:14" x14ac:dyDescent="0.35">
      <c r="A2" s="8" t="s">
        <v>1507</v>
      </c>
      <c r="B2" s="8"/>
      <c r="C2" s="8"/>
      <c r="D2" s="8"/>
      <c r="E2" s="8"/>
      <c r="F2" s="8"/>
      <c r="G2" s="8"/>
      <c r="H2" s="8"/>
      <c r="I2" s="8"/>
      <c r="J2" s="8"/>
      <c r="K2" s="8"/>
      <c r="L2" s="8"/>
      <c r="M2" s="8"/>
      <c r="N2" s="8"/>
    </row>
    <row r="3" spans="1:14" x14ac:dyDescent="0.35">
      <c r="A3" s="8"/>
      <c r="B3" s="8"/>
      <c r="C3" s="8"/>
      <c r="D3" s="8"/>
      <c r="E3" s="8"/>
      <c r="F3" s="8"/>
      <c r="G3" s="8"/>
      <c r="H3" s="8"/>
      <c r="I3" s="8"/>
      <c r="J3" s="8"/>
      <c r="K3" s="8"/>
      <c r="L3" s="8"/>
      <c r="M3" s="8"/>
      <c r="N3" s="8"/>
    </row>
    <row r="4" spans="1:14" x14ac:dyDescent="0.35">
      <c r="A4" s="9" t="s">
        <v>1508</v>
      </c>
      <c r="B4" s="8"/>
      <c r="C4" s="8"/>
      <c r="D4" s="8"/>
      <c r="E4" s="8"/>
      <c r="F4" s="8"/>
      <c r="G4" s="8"/>
      <c r="H4" s="8"/>
      <c r="I4" s="8"/>
      <c r="J4" s="8"/>
      <c r="K4" s="8"/>
      <c r="L4" s="8"/>
      <c r="M4" s="8"/>
      <c r="N4" s="8"/>
    </row>
    <row r="5" spans="1:14" x14ac:dyDescent="0.35">
      <c r="A5" s="9"/>
      <c r="B5" s="8"/>
      <c r="C5" s="8"/>
      <c r="D5" s="8"/>
      <c r="E5" s="8"/>
      <c r="F5" s="8"/>
      <c r="G5" s="8"/>
      <c r="H5" s="8"/>
      <c r="I5" s="8"/>
      <c r="J5" s="8"/>
      <c r="K5" s="8"/>
      <c r="L5" s="8"/>
      <c r="M5" s="8"/>
      <c r="N5" s="8"/>
    </row>
    <row r="6" spans="1:14" x14ac:dyDescent="0.35">
      <c r="A6" s="87" t="s">
        <v>1509</v>
      </c>
      <c r="B6" s="87"/>
      <c r="C6" s="87"/>
      <c r="D6" s="87"/>
      <c r="E6" s="87"/>
      <c r="F6" s="87"/>
      <c r="G6" s="87"/>
      <c r="H6" s="87"/>
      <c r="I6" s="87"/>
      <c r="J6" s="87"/>
      <c r="K6" s="87"/>
      <c r="L6" s="87"/>
      <c r="M6" s="87"/>
      <c r="N6" s="8"/>
    </row>
    <row r="7" spans="1:14" x14ac:dyDescent="0.35">
      <c r="A7" s="8"/>
      <c r="B7" s="8"/>
      <c r="C7" s="8"/>
      <c r="D7" s="8"/>
      <c r="E7" s="8"/>
      <c r="F7" s="8"/>
      <c r="G7" s="8"/>
      <c r="H7" s="8"/>
      <c r="I7" s="8"/>
      <c r="J7" s="8"/>
      <c r="K7" s="8"/>
      <c r="L7" s="8"/>
      <c r="M7" s="8"/>
      <c r="N7" s="8"/>
    </row>
    <row r="8" spans="1:14" x14ac:dyDescent="0.35">
      <c r="A8" s="87" t="s">
        <v>1510</v>
      </c>
      <c r="B8" s="87"/>
      <c r="C8" s="87"/>
      <c r="D8" s="87"/>
      <c r="E8" s="87"/>
      <c r="F8" s="87"/>
      <c r="G8" s="87"/>
      <c r="H8" s="87"/>
      <c r="I8" s="87"/>
      <c r="J8" s="87"/>
      <c r="K8" s="87"/>
      <c r="L8" s="87"/>
      <c r="M8" s="87"/>
      <c r="N8" s="8"/>
    </row>
    <row r="9" spans="1:14" x14ac:dyDescent="0.35">
      <c r="A9" s="10"/>
      <c r="B9" s="10"/>
      <c r="C9" s="10"/>
      <c r="D9" s="10"/>
      <c r="E9" s="10"/>
      <c r="F9" s="10"/>
      <c r="G9" s="10"/>
      <c r="H9" s="10"/>
      <c r="I9" s="10"/>
      <c r="J9" s="10"/>
      <c r="K9" s="10"/>
      <c r="L9" s="10"/>
      <c r="M9" s="10"/>
      <c r="N9" s="8"/>
    </row>
    <row r="10" spans="1:14" x14ac:dyDescent="0.35">
      <c r="A10" s="9" t="s">
        <v>1511</v>
      </c>
      <c r="B10" s="8"/>
      <c r="C10" s="8"/>
      <c r="D10" s="8"/>
      <c r="E10" s="8"/>
      <c r="F10" s="8"/>
      <c r="G10" s="8"/>
      <c r="H10" s="8"/>
      <c r="I10" s="8"/>
      <c r="J10" s="8"/>
      <c r="K10" s="8"/>
      <c r="L10" s="8"/>
      <c r="M10" s="8"/>
      <c r="N10" s="8"/>
    </row>
    <row r="11" spans="1:14" x14ac:dyDescent="0.35">
      <c r="A11" s="8"/>
      <c r="B11" s="8"/>
      <c r="C11" s="8"/>
      <c r="D11" s="8"/>
      <c r="E11" s="8"/>
      <c r="F11" s="8"/>
      <c r="G11" s="8"/>
      <c r="H11" s="8"/>
      <c r="I11" s="8"/>
      <c r="J11" s="8"/>
      <c r="K11" s="8"/>
      <c r="L11" s="8"/>
      <c r="M11" s="8"/>
      <c r="N11" s="8"/>
    </row>
    <row r="12" spans="1:14" x14ac:dyDescent="0.35">
      <c r="A12" s="87" t="s">
        <v>1512</v>
      </c>
      <c r="B12" s="87"/>
      <c r="C12" s="87"/>
      <c r="D12" s="87"/>
      <c r="E12" s="87"/>
      <c r="F12" s="87"/>
      <c r="G12" s="87"/>
      <c r="H12" s="87"/>
      <c r="I12" s="87"/>
      <c r="J12" s="87"/>
      <c r="K12" s="87"/>
      <c r="L12" s="87"/>
      <c r="M12" s="87"/>
      <c r="N12" s="8"/>
    </row>
    <row r="13" spans="1:14" x14ac:dyDescent="0.35">
      <c r="A13" s="8"/>
      <c r="B13" s="8"/>
      <c r="C13" s="8"/>
      <c r="D13" s="8"/>
      <c r="E13" s="8"/>
      <c r="F13" s="8"/>
      <c r="G13" s="8"/>
      <c r="H13" s="8"/>
      <c r="I13" s="8"/>
      <c r="J13" s="8"/>
      <c r="K13" s="8"/>
      <c r="L13" s="8"/>
      <c r="M13" s="8"/>
      <c r="N13" s="8"/>
    </row>
    <row r="14" spans="1:14" x14ac:dyDescent="0.35">
      <c r="A14" s="9" t="s">
        <v>1513</v>
      </c>
      <c r="B14" s="8"/>
      <c r="C14" s="8"/>
      <c r="D14" s="8"/>
      <c r="E14" s="8"/>
      <c r="F14" s="8"/>
      <c r="G14" s="8"/>
      <c r="H14" s="8"/>
      <c r="I14" s="8"/>
      <c r="J14" s="8"/>
      <c r="K14" s="8"/>
      <c r="L14" s="8"/>
      <c r="M14" s="8"/>
      <c r="N14" s="8"/>
    </row>
    <row r="15" spans="1:14" x14ac:dyDescent="0.35">
      <c r="A15" s="8"/>
      <c r="B15" s="8"/>
      <c r="C15" s="8"/>
      <c r="D15" s="8"/>
      <c r="E15" s="8"/>
      <c r="F15" s="8"/>
      <c r="G15" s="8"/>
      <c r="H15" s="8"/>
      <c r="I15" s="8"/>
      <c r="J15" s="8"/>
      <c r="K15" s="8"/>
      <c r="L15" s="8"/>
      <c r="M15" s="8"/>
      <c r="N15" s="8"/>
    </row>
    <row r="16" spans="1:14" x14ac:dyDescent="0.35">
      <c r="A16" s="8" t="s">
        <v>1514</v>
      </c>
      <c r="B16" s="8"/>
      <c r="C16" s="8"/>
      <c r="D16" s="8"/>
      <c r="E16" s="8"/>
      <c r="F16" s="8"/>
      <c r="G16" s="8"/>
      <c r="H16" s="8"/>
      <c r="I16" s="8"/>
      <c r="J16" s="8"/>
      <c r="K16" s="8"/>
      <c r="L16" s="8"/>
      <c r="M16" s="8"/>
      <c r="N16" s="8"/>
    </row>
    <row r="17" spans="1:14" x14ac:dyDescent="0.35">
      <c r="A17" s="8"/>
      <c r="B17" s="8"/>
      <c r="C17" s="8"/>
      <c r="D17" s="8"/>
      <c r="E17" s="8"/>
      <c r="F17" s="8"/>
      <c r="G17" s="8"/>
      <c r="H17" s="8"/>
      <c r="I17" s="8"/>
      <c r="J17" s="8"/>
      <c r="K17" s="8"/>
      <c r="L17" s="8"/>
      <c r="M17" s="8"/>
      <c r="N17" s="8"/>
    </row>
    <row r="18" spans="1:14" x14ac:dyDescent="0.35">
      <c r="A18" s="8"/>
      <c r="B18" s="8"/>
      <c r="C18" s="8"/>
      <c r="D18" s="8"/>
      <c r="E18" s="8"/>
      <c r="F18" s="8"/>
      <c r="G18" s="8"/>
      <c r="H18" s="8"/>
      <c r="I18" s="8"/>
      <c r="J18" s="8"/>
      <c r="K18" s="8"/>
      <c r="L18" s="8"/>
      <c r="M18" s="8"/>
    </row>
    <row r="19" spans="1:14" x14ac:dyDescent="0.35">
      <c r="A19" s="8"/>
      <c r="B19" s="8"/>
      <c r="C19" s="8"/>
      <c r="D19" s="8"/>
      <c r="E19" s="8"/>
      <c r="F19" s="8"/>
      <c r="G19" s="8"/>
      <c r="H19" s="8"/>
      <c r="I19" s="8"/>
      <c r="J19" s="8"/>
      <c r="K19" s="8"/>
      <c r="L19" s="8"/>
      <c r="M19" s="8"/>
    </row>
  </sheetData>
  <mergeCells count="3">
    <mergeCell ref="A6:M6"/>
    <mergeCell ref="A8:M8"/>
    <mergeCell ref="A12:M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242"/>
  <sheetViews>
    <sheetView zoomScale="83" zoomScaleNormal="83" workbookViewId="0">
      <selection activeCell="A18" sqref="A17:A24"/>
      <pivotSelection pane="bottomRight" showHeader="1" axis="axisRow" activeRow="17" previousRow="17" click="1" r:id="rId4">
        <pivotArea dataOnly="0" labelOnly="1" fieldPosition="0">
          <references count="1">
            <reference field="8" count="0"/>
          </references>
        </pivotArea>
      </pivotSelection>
    </sheetView>
  </sheetViews>
  <sheetFormatPr defaultRowHeight="14.5" x14ac:dyDescent="0.35"/>
  <cols>
    <col min="1" max="1" width="58.6328125" bestFit="1" customWidth="1"/>
    <col min="2" max="2" width="22.1796875" bestFit="1" customWidth="1"/>
  </cols>
  <sheetData>
    <row r="3" spans="1:3" x14ac:dyDescent="0.35">
      <c r="A3" s="3" t="s">
        <v>1621</v>
      </c>
      <c r="B3" t="s">
        <v>1240</v>
      </c>
    </row>
    <row r="4" spans="1:3" x14ac:dyDescent="0.35">
      <c r="A4" s="4" t="s">
        <v>38</v>
      </c>
      <c r="B4" s="5">
        <v>33</v>
      </c>
    </row>
    <row r="5" spans="1:3" x14ac:dyDescent="0.35">
      <c r="A5" s="4" t="s">
        <v>674</v>
      </c>
      <c r="B5" s="5">
        <v>70</v>
      </c>
    </row>
    <row r="6" spans="1:3" x14ac:dyDescent="0.35">
      <c r="A6" s="4" t="s">
        <v>947</v>
      </c>
      <c r="B6" s="5">
        <v>113</v>
      </c>
    </row>
    <row r="7" spans="1:3" x14ac:dyDescent="0.35">
      <c r="A7" s="4" t="s">
        <v>18</v>
      </c>
      <c r="B7" s="5">
        <v>61</v>
      </c>
    </row>
    <row r="8" spans="1:3" x14ac:dyDescent="0.35">
      <c r="A8" s="4" t="s">
        <v>83</v>
      </c>
      <c r="B8" s="5">
        <v>32</v>
      </c>
    </row>
    <row r="9" spans="1:3" x14ac:dyDescent="0.35">
      <c r="A9" s="4" t="s">
        <v>57</v>
      </c>
      <c r="B9" s="5">
        <v>35</v>
      </c>
    </row>
    <row r="10" spans="1:3" x14ac:dyDescent="0.35">
      <c r="A10" s="4" t="s">
        <v>87</v>
      </c>
      <c r="B10" s="5">
        <v>14</v>
      </c>
    </row>
    <row r="11" spans="1:3" x14ac:dyDescent="0.35">
      <c r="A11" s="4" t="s">
        <v>27</v>
      </c>
      <c r="B11" s="5">
        <v>15</v>
      </c>
    </row>
    <row r="12" spans="1:3" x14ac:dyDescent="0.35">
      <c r="A12" s="4" t="s">
        <v>560</v>
      </c>
      <c r="B12" s="5">
        <v>77</v>
      </c>
    </row>
    <row r="13" spans="1:3" x14ac:dyDescent="0.35">
      <c r="A13" s="4" t="s">
        <v>1622</v>
      </c>
      <c r="B13" s="5">
        <v>450</v>
      </c>
    </row>
    <row r="16" spans="1:3" x14ac:dyDescent="0.35">
      <c r="A16" s="3" t="s">
        <v>1621</v>
      </c>
      <c r="B16" t="s">
        <v>1240</v>
      </c>
      <c r="C16" s="3"/>
    </row>
    <row r="17" spans="1:2" x14ac:dyDescent="0.35">
      <c r="A17" s="4" t="s">
        <v>315</v>
      </c>
      <c r="B17" s="5">
        <v>42</v>
      </c>
    </row>
    <row r="18" spans="1:2" x14ac:dyDescent="0.35">
      <c r="A18" s="4" t="s">
        <v>1397</v>
      </c>
      <c r="B18" s="5">
        <v>62</v>
      </c>
    </row>
    <row r="19" spans="1:2" x14ac:dyDescent="0.35">
      <c r="A19" s="4" t="s">
        <v>925</v>
      </c>
      <c r="B19" s="5">
        <v>1</v>
      </c>
    </row>
    <row r="20" spans="1:2" x14ac:dyDescent="0.35">
      <c r="A20" s="4" t="s">
        <v>42</v>
      </c>
      <c r="B20" s="5">
        <v>283</v>
      </c>
    </row>
    <row r="21" spans="1:2" x14ac:dyDescent="0.35">
      <c r="A21" s="4" t="s">
        <v>34</v>
      </c>
      <c r="B21" s="5">
        <v>57</v>
      </c>
    </row>
    <row r="22" spans="1:2" x14ac:dyDescent="0.35">
      <c r="A22" s="4" t="s">
        <v>1623</v>
      </c>
      <c r="B22" s="5">
        <v>1</v>
      </c>
    </row>
    <row r="23" spans="1:2" x14ac:dyDescent="0.35">
      <c r="A23" s="4" t="s">
        <v>29</v>
      </c>
      <c r="B23" s="5">
        <v>4</v>
      </c>
    </row>
    <row r="24" spans="1:2" x14ac:dyDescent="0.35">
      <c r="A24" s="4" t="s">
        <v>1526</v>
      </c>
      <c r="B24" s="5"/>
    </row>
    <row r="25" spans="1:2" x14ac:dyDescent="0.35">
      <c r="A25" s="4" t="s">
        <v>1622</v>
      </c>
      <c r="B25" s="5">
        <v>450</v>
      </c>
    </row>
    <row r="31" spans="1:2" x14ac:dyDescent="0.35">
      <c r="A31" s="3" t="s">
        <v>1621</v>
      </c>
      <c r="B31" t="s">
        <v>1240</v>
      </c>
    </row>
    <row r="32" spans="1:2" x14ac:dyDescent="0.35">
      <c r="A32" s="4" t="s">
        <v>1388</v>
      </c>
      <c r="B32" s="5">
        <v>2</v>
      </c>
    </row>
    <row r="33" spans="1:2" x14ac:dyDescent="0.35">
      <c r="A33" s="4" t="s">
        <v>44</v>
      </c>
      <c r="B33" s="5">
        <v>51</v>
      </c>
    </row>
    <row r="34" spans="1:2" x14ac:dyDescent="0.35">
      <c r="A34" s="4" t="s">
        <v>188</v>
      </c>
      <c r="B34" s="5">
        <v>6</v>
      </c>
    </row>
    <row r="35" spans="1:2" x14ac:dyDescent="0.35">
      <c r="A35" s="4" t="s">
        <v>292</v>
      </c>
      <c r="B35" s="5">
        <v>24</v>
      </c>
    </row>
    <row r="36" spans="1:2" x14ac:dyDescent="0.35">
      <c r="A36" s="4" t="s">
        <v>36</v>
      </c>
      <c r="B36" s="5">
        <v>44</v>
      </c>
    </row>
    <row r="37" spans="1:2" x14ac:dyDescent="0.35">
      <c r="A37" s="4" t="s">
        <v>1340</v>
      </c>
      <c r="B37" s="5">
        <v>8</v>
      </c>
    </row>
    <row r="38" spans="1:2" x14ac:dyDescent="0.35">
      <c r="A38" s="4" t="s">
        <v>260</v>
      </c>
      <c r="B38" s="5">
        <v>41</v>
      </c>
    </row>
    <row r="39" spans="1:2" x14ac:dyDescent="0.35">
      <c r="A39" s="4" t="s">
        <v>56</v>
      </c>
      <c r="B39" s="5">
        <v>8</v>
      </c>
    </row>
    <row r="40" spans="1:2" x14ac:dyDescent="0.35">
      <c r="A40" s="4" t="s">
        <v>182</v>
      </c>
      <c r="B40" s="5">
        <v>3</v>
      </c>
    </row>
    <row r="41" spans="1:2" x14ac:dyDescent="0.35">
      <c r="A41" s="4" t="s">
        <v>566</v>
      </c>
      <c r="B41" s="5">
        <v>4</v>
      </c>
    </row>
    <row r="42" spans="1:2" x14ac:dyDescent="0.35">
      <c r="A42" s="4" t="s">
        <v>660</v>
      </c>
      <c r="B42" s="5">
        <v>2</v>
      </c>
    </row>
    <row r="43" spans="1:2" x14ac:dyDescent="0.35">
      <c r="A43" s="4" t="s">
        <v>273</v>
      </c>
      <c r="B43" s="5">
        <v>9</v>
      </c>
    </row>
    <row r="44" spans="1:2" x14ac:dyDescent="0.35">
      <c r="A44" s="4" t="s">
        <v>759</v>
      </c>
      <c r="B44" s="5">
        <v>26</v>
      </c>
    </row>
    <row r="45" spans="1:2" x14ac:dyDescent="0.35">
      <c r="A45" s="4" t="s">
        <v>72</v>
      </c>
      <c r="B45" s="5">
        <v>37</v>
      </c>
    </row>
    <row r="46" spans="1:2" x14ac:dyDescent="0.35">
      <c r="A46" s="4" t="s">
        <v>192</v>
      </c>
      <c r="B46" s="5">
        <v>41</v>
      </c>
    </row>
    <row r="47" spans="1:2" x14ac:dyDescent="0.35">
      <c r="A47" s="4" t="s">
        <v>197</v>
      </c>
      <c r="B47" s="5">
        <v>7</v>
      </c>
    </row>
    <row r="48" spans="1:2" x14ac:dyDescent="0.35">
      <c r="A48" s="4" t="s">
        <v>235</v>
      </c>
      <c r="B48" s="5">
        <v>5</v>
      </c>
    </row>
    <row r="49" spans="1:2" x14ac:dyDescent="0.35">
      <c r="A49" s="4" t="s">
        <v>250</v>
      </c>
      <c r="B49" s="5">
        <v>7</v>
      </c>
    </row>
    <row r="50" spans="1:2" x14ac:dyDescent="0.35">
      <c r="A50" s="4" t="s">
        <v>50</v>
      </c>
      <c r="B50" s="5">
        <v>7</v>
      </c>
    </row>
    <row r="51" spans="1:2" x14ac:dyDescent="0.35">
      <c r="A51" s="4" t="s">
        <v>26</v>
      </c>
      <c r="B51" s="5">
        <v>11</v>
      </c>
    </row>
    <row r="52" spans="1:2" x14ac:dyDescent="0.35">
      <c r="A52" s="4" t="s">
        <v>1623</v>
      </c>
      <c r="B52" s="5">
        <v>107</v>
      </c>
    </row>
    <row r="53" spans="1:2" x14ac:dyDescent="0.35">
      <c r="A53" s="4" t="s">
        <v>1622</v>
      </c>
      <c r="B53" s="5">
        <v>450</v>
      </c>
    </row>
    <row r="56" spans="1:2" x14ac:dyDescent="0.35">
      <c r="A56" s="3" t="s">
        <v>1621</v>
      </c>
      <c r="B56" t="s">
        <v>1240</v>
      </c>
    </row>
    <row r="57" spans="1:2" x14ac:dyDescent="0.35">
      <c r="A57" s="4" t="s">
        <v>1470</v>
      </c>
      <c r="B57" s="5">
        <v>4</v>
      </c>
    </row>
    <row r="58" spans="1:2" x14ac:dyDescent="0.35">
      <c r="A58" s="4" t="s">
        <v>1356</v>
      </c>
      <c r="B58" s="5">
        <v>1</v>
      </c>
    </row>
    <row r="59" spans="1:2" x14ac:dyDescent="0.35">
      <c r="A59" s="4" t="s">
        <v>1357</v>
      </c>
      <c r="B59" s="5">
        <v>1</v>
      </c>
    </row>
    <row r="60" spans="1:2" x14ac:dyDescent="0.35">
      <c r="A60" s="4" t="s">
        <v>1359</v>
      </c>
      <c r="B60" s="5">
        <v>1</v>
      </c>
    </row>
    <row r="61" spans="1:2" x14ac:dyDescent="0.35">
      <c r="A61" s="4" t="s">
        <v>1343</v>
      </c>
      <c r="B61" s="5"/>
    </row>
    <row r="62" spans="1:2" x14ac:dyDescent="0.35">
      <c r="A62" s="4" t="s">
        <v>1380</v>
      </c>
      <c r="B62" s="5"/>
    </row>
    <row r="63" spans="1:2" x14ac:dyDescent="0.35">
      <c r="A63" s="4" t="s">
        <v>1379</v>
      </c>
      <c r="B63" s="5"/>
    </row>
    <row r="64" spans="1:2" x14ac:dyDescent="0.35">
      <c r="A64" s="4" t="s">
        <v>1350</v>
      </c>
      <c r="B64" s="5">
        <v>2</v>
      </c>
    </row>
    <row r="65" spans="1:2" x14ac:dyDescent="0.35">
      <c r="A65" s="4" t="s">
        <v>1472</v>
      </c>
      <c r="B65" s="5">
        <v>1</v>
      </c>
    </row>
    <row r="66" spans="1:2" x14ac:dyDescent="0.35">
      <c r="A66" s="4" t="s">
        <v>1452</v>
      </c>
      <c r="B66" s="5">
        <v>3</v>
      </c>
    </row>
    <row r="67" spans="1:2" x14ac:dyDescent="0.35">
      <c r="A67" s="4" t="s">
        <v>1437</v>
      </c>
      <c r="B67" s="5">
        <v>1</v>
      </c>
    </row>
    <row r="68" spans="1:2" x14ac:dyDescent="0.35">
      <c r="A68" s="4" t="s">
        <v>1438</v>
      </c>
      <c r="B68" s="5">
        <v>1</v>
      </c>
    </row>
    <row r="69" spans="1:2" x14ac:dyDescent="0.35">
      <c r="A69" s="4" t="s">
        <v>1242</v>
      </c>
      <c r="B69" s="5">
        <v>1</v>
      </c>
    </row>
    <row r="70" spans="1:2" x14ac:dyDescent="0.35">
      <c r="A70" s="4" t="s">
        <v>1439</v>
      </c>
      <c r="B70" s="5">
        <v>1</v>
      </c>
    </row>
    <row r="71" spans="1:2" x14ac:dyDescent="0.35">
      <c r="A71" s="4" t="s">
        <v>1398</v>
      </c>
      <c r="B71" s="5">
        <v>1</v>
      </c>
    </row>
    <row r="72" spans="1:2" x14ac:dyDescent="0.35">
      <c r="A72" s="4" t="s">
        <v>1460</v>
      </c>
      <c r="B72" s="5">
        <v>2</v>
      </c>
    </row>
    <row r="73" spans="1:2" x14ac:dyDescent="0.35">
      <c r="A73" s="4" t="s">
        <v>1392</v>
      </c>
      <c r="B73" s="5">
        <v>1</v>
      </c>
    </row>
    <row r="74" spans="1:2" x14ac:dyDescent="0.35">
      <c r="A74" s="4" t="s">
        <v>672</v>
      </c>
      <c r="B74" s="5">
        <v>1</v>
      </c>
    </row>
    <row r="75" spans="1:2" x14ac:dyDescent="0.35">
      <c r="A75" s="4" t="s">
        <v>1444</v>
      </c>
      <c r="B75" s="5">
        <v>3</v>
      </c>
    </row>
    <row r="76" spans="1:2" x14ac:dyDescent="0.35">
      <c r="A76" s="4" t="s">
        <v>1440</v>
      </c>
      <c r="B76" s="5">
        <v>24</v>
      </c>
    </row>
    <row r="77" spans="1:2" x14ac:dyDescent="0.35">
      <c r="A77" s="4" t="s">
        <v>1442</v>
      </c>
      <c r="B77" s="5">
        <v>4</v>
      </c>
    </row>
    <row r="78" spans="1:2" x14ac:dyDescent="0.35">
      <c r="A78" s="4" t="s">
        <v>1241</v>
      </c>
      <c r="B78" s="5">
        <v>4</v>
      </c>
    </row>
    <row r="79" spans="1:2" x14ac:dyDescent="0.35">
      <c r="A79" s="4" t="s">
        <v>1491</v>
      </c>
      <c r="B79" s="5">
        <v>1</v>
      </c>
    </row>
    <row r="80" spans="1:2" x14ac:dyDescent="0.35">
      <c r="A80" s="4" t="s">
        <v>1443</v>
      </c>
      <c r="B80" s="5">
        <v>1</v>
      </c>
    </row>
    <row r="81" spans="1:2" x14ac:dyDescent="0.35">
      <c r="A81" s="4" t="s">
        <v>1445</v>
      </c>
      <c r="B81" s="5">
        <v>1</v>
      </c>
    </row>
    <row r="82" spans="1:2" x14ac:dyDescent="0.35">
      <c r="A82" s="4" t="s">
        <v>1492</v>
      </c>
      <c r="B82" s="5">
        <v>1</v>
      </c>
    </row>
    <row r="83" spans="1:2" x14ac:dyDescent="0.35">
      <c r="A83" s="4" t="s">
        <v>1424</v>
      </c>
      <c r="B83" s="5"/>
    </row>
    <row r="84" spans="1:2" x14ac:dyDescent="0.35">
      <c r="A84" s="4" t="s">
        <v>1487</v>
      </c>
      <c r="B84" s="5">
        <v>1</v>
      </c>
    </row>
    <row r="85" spans="1:2" x14ac:dyDescent="0.35">
      <c r="A85" s="4" t="s">
        <v>1421</v>
      </c>
      <c r="B85" s="5">
        <v>1</v>
      </c>
    </row>
    <row r="86" spans="1:2" x14ac:dyDescent="0.35">
      <c r="A86" s="4" t="s">
        <v>1423</v>
      </c>
      <c r="B86" s="5">
        <v>1</v>
      </c>
    </row>
    <row r="87" spans="1:2" x14ac:dyDescent="0.35">
      <c r="A87" s="4" t="s">
        <v>1479</v>
      </c>
      <c r="B87" s="5">
        <v>1</v>
      </c>
    </row>
    <row r="88" spans="1:2" x14ac:dyDescent="0.35">
      <c r="A88" s="4" t="s">
        <v>1500</v>
      </c>
      <c r="B88" s="5">
        <v>1</v>
      </c>
    </row>
    <row r="89" spans="1:2" x14ac:dyDescent="0.35">
      <c r="A89" s="4" t="s">
        <v>1449</v>
      </c>
      <c r="B89" s="5">
        <v>2</v>
      </c>
    </row>
    <row r="90" spans="1:2" x14ac:dyDescent="0.35">
      <c r="A90" s="4" t="s">
        <v>1495</v>
      </c>
      <c r="B90" s="5">
        <v>1</v>
      </c>
    </row>
    <row r="91" spans="1:2" x14ac:dyDescent="0.35">
      <c r="A91" s="4" t="s">
        <v>1502</v>
      </c>
      <c r="B91" s="5">
        <v>1</v>
      </c>
    </row>
    <row r="92" spans="1:2" x14ac:dyDescent="0.35">
      <c r="A92" s="4" t="s">
        <v>1488</v>
      </c>
      <c r="B92" s="5">
        <v>1</v>
      </c>
    </row>
    <row r="93" spans="1:2" x14ac:dyDescent="0.35">
      <c r="A93" s="4" t="s">
        <v>1484</v>
      </c>
      <c r="B93" s="5">
        <v>1</v>
      </c>
    </row>
    <row r="94" spans="1:2" x14ac:dyDescent="0.35">
      <c r="A94" s="4" t="s">
        <v>1399</v>
      </c>
      <c r="B94" s="5"/>
    </row>
    <row r="95" spans="1:2" x14ac:dyDescent="0.35">
      <c r="A95" s="4" t="s">
        <v>1450</v>
      </c>
      <c r="B95" s="5">
        <v>1</v>
      </c>
    </row>
    <row r="96" spans="1:2" x14ac:dyDescent="0.35">
      <c r="A96" s="4" t="s">
        <v>1451</v>
      </c>
      <c r="B96" s="5"/>
    </row>
    <row r="97" spans="1:2" x14ac:dyDescent="0.35">
      <c r="A97" s="4" t="s">
        <v>1453</v>
      </c>
      <c r="B97" s="5">
        <v>3</v>
      </c>
    </row>
    <row r="98" spans="1:2" x14ac:dyDescent="0.35">
      <c r="A98" s="4" t="s">
        <v>1413</v>
      </c>
      <c r="B98" s="5"/>
    </row>
    <row r="99" spans="1:2" x14ac:dyDescent="0.35">
      <c r="A99" s="4" t="s">
        <v>1447</v>
      </c>
      <c r="B99" s="5">
        <v>4</v>
      </c>
    </row>
    <row r="100" spans="1:2" x14ac:dyDescent="0.35">
      <c r="A100" s="4" t="s">
        <v>1448</v>
      </c>
      <c r="B100" s="5">
        <v>31</v>
      </c>
    </row>
    <row r="101" spans="1:2" x14ac:dyDescent="0.35">
      <c r="A101" s="4" t="s">
        <v>1464</v>
      </c>
      <c r="B101" s="5">
        <v>15</v>
      </c>
    </row>
    <row r="102" spans="1:2" x14ac:dyDescent="0.35">
      <c r="A102" s="4" t="s">
        <v>1441</v>
      </c>
      <c r="B102" s="5">
        <v>2</v>
      </c>
    </row>
    <row r="103" spans="1:2" x14ac:dyDescent="0.35">
      <c r="A103" s="4" t="s">
        <v>1501</v>
      </c>
      <c r="B103" s="5">
        <v>1</v>
      </c>
    </row>
    <row r="104" spans="1:2" x14ac:dyDescent="0.35">
      <c r="A104" s="4" t="s">
        <v>1347</v>
      </c>
      <c r="B104" s="5"/>
    </row>
    <row r="105" spans="1:2" x14ac:dyDescent="0.35">
      <c r="A105" s="4" t="s">
        <v>1342</v>
      </c>
      <c r="B105" s="5"/>
    </row>
    <row r="106" spans="1:2" x14ac:dyDescent="0.35">
      <c r="A106" s="4" t="s">
        <v>1387</v>
      </c>
      <c r="B106" s="5">
        <v>2</v>
      </c>
    </row>
    <row r="107" spans="1:2" x14ac:dyDescent="0.35">
      <c r="A107" s="4" t="s">
        <v>1429</v>
      </c>
      <c r="B107" s="5">
        <v>1</v>
      </c>
    </row>
    <row r="108" spans="1:2" x14ac:dyDescent="0.35">
      <c r="A108" s="4" t="s">
        <v>1386</v>
      </c>
      <c r="B108" s="5"/>
    </row>
    <row r="109" spans="1:2" x14ac:dyDescent="0.35">
      <c r="A109" s="4" t="s">
        <v>1344</v>
      </c>
      <c r="B109" s="5">
        <v>1</v>
      </c>
    </row>
    <row r="110" spans="1:2" x14ac:dyDescent="0.35">
      <c r="A110" s="4" t="s">
        <v>1341</v>
      </c>
      <c r="B110" s="5">
        <v>1</v>
      </c>
    </row>
    <row r="111" spans="1:2" x14ac:dyDescent="0.35">
      <c r="A111" s="4" t="s">
        <v>1391</v>
      </c>
      <c r="B111" s="5"/>
    </row>
    <row r="112" spans="1:2" x14ac:dyDescent="0.35">
      <c r="A112" s="4" t="s">
        <v>1406</v>
      </c>
      <c r="B112" s="5"/>
    </row>
    <row r="113" spans="1:2" x14ac:dyDescent="0.35">
      <c r="A113" s="4" t="s">
        <v>1382</v>
      </c>
      <c r="B113" s="5">
        <v>1</v>
      </c>
    </row>
    <row r="114" spans="1:2" x14ac:dyDescent="0.35">
      <c r="A114" s="4" t="s">
        <v>1435</v>
      </c>
      <c r="B114" s="5"/>
    </row>
    <row r="115" spans="1:2" x14ac:dyDescent="0.35">
      <c r="A115" s="4" t="s">
        <v>762</v>
      </c>
      <c r="B115" s="5"/>
    </row>
    <row r="116" spans="1:2" x14ac:dyDescent="0.35">
      <c r="A116" s="4" t="s">
        <v>1515</v>
      </c>
      <c r="B116" s="5">
        <v>1</v>
      </c>
    </row>
    <row r="117" spans="1:2" x14ac:dyDescent="0.35">
      <c r="A117" s="4" t="s">
        <v>1245</v>
      </c>
      <c r="B117" s="5">
        <v>1</v>
      </c>
    </row>
    <row r="118" spans="1:2" x14ac:dyDescent="0.35">
      <c r="A118" s="4" t="s">
        <v>1454</v>
      </c>
      <c r="B118" s="5">
        <v>4</v>
      </c>
    </row>
    <row r="119" spans="1:2" x14ac:dyDescent="0.35">
      <c r="A119" s="4" t="s">
        <v>1409</v>
      </c>
      <c r="B119" s="5">
        <v>1</v>
      </c>
    </row>
    <row r="120" spans="1:2" x14ac:dyDescent="0.35">
      <c r="A120" s="4" t="s">
        <v>1485</v>
      </c>
      <c r="B120" s="5">
        <v>1</v>
      </c>
    </row>
    <row r="121" spans="1:2" x14ac:dyDescent="0.35">
      <c r="A121" s="4" t="s">
        <v>1407</v>
      </c>
      <c r="B121" s="5">
        <v>10</v>
      </c>
    </row>
    <row r="122" spans="1:2" x14ac:dyDescent="0.35">
      <c r="A122" s="4" t="s">
        <v>1428</v>
      </c>
      <c r="B122" s="5">
        <v>1</v>
      </c>
    </row>
    <row r="123" spans="1:2" x14ac:dyDescent="0.35">
      <c r="A123" s="4" t="s">
        <v>1436</v>
      </c>
      <c r="B123" s="5">
        <v>1</v>
      </c>
    </row>
    <row r="124" spans="1:2" x14ac:dyDescent="0.35">
      <c r="A124" s="4" t="s">
        <v>1434</v>
      </c>
      <c r="B124" s="5"/>
    </row>
    <row r="125" spans="1:2" x14ac:dyDescent="0.35">
      <c r="A125" s="4" t="s">
        <v>1486</v>
      </c>
      <c r="B125" s="5">
        <v>2</v>
      </c>
    </row>
    <row r="126" spans="1:2" x14ac:dyDescent="0.35">
      <c r="A126" s="4" t="s">
        <v>1422</v>
      </c>
      <c r="B126" s="5">
        <v>1</v>
      </c>
    </row>
    <row r="127" spans="1:2" x14ac:dyDescent="0.35">
      <c r="A127" s="4" t="s">
        <v>1404</v>
      </c>
      <c r="B127" s="5">
        <v>1</v>
      </c>
    </row>
    <row r="128" spans="1:2" x14ac:dyDescent="0.35">
      <c r="A128" s="4" t="s">
        <v>1503</v>
      </c>
      <c r="B128" s="5"/>
    </row>
    <row r="129" spans="1:2" x14ac:dyDescent="0.35">
      <c r="A129" s="4" t="s">
        <v>1433</v>
      </c>
      <c r="B129" s="5"/>
    </row>
    <row r="130" spans="1:2" x14ac:dyDescent="0.35">
      <c r="A130" s="4" t="s">
        <v>1430</v>
      </c>
      <c r="B130" s="5">
        <v>1</v>
      </c>
    </row>
    <row r="131" spans="1:2" x14ac:dyDescent="0.35">
      <c r="A131" s="4" t="s">
        <v>1458</v>
      </c>
      <c r="B131" s="5">
        <v>1</v>
      </c>
    </row>
    <row r="132" spans="1:2" x14ac:dyDescent="0.35">
      <c r="A132" s="4" t="s">
        <v>1373</v>
      </c>
      <c r="B132" s="5"/>
    </row>
    <row r="133" spans="1:2" x14ac:dyDescent="0.35">
      <c r="A133" s="4" t="s">
        <v>1378</v>
      </c>
      <c r="B133" s="5">
        <v>2</v>
      </c>
    </row>
    <row r="134" spans="1:2" x14ac:dyDescent="0.35">
      <c r="A134" s="4" t="s">
        <v>1383</v>
      </c>
      <c r="B134" s="5"/>
    </row>
    <row r="135" spans="1:2" x14ac:dyDescent="0.35">
      <c r="A135" s="4" t="s">
        <v>1408</v>
      </c>
      <c r="B135" s="5"/>
    </row>
    <row r="136" spans="1:2" x14ac:dyDescent="0.35">
      <c r="A136" s="4" t="s">
        <v>1348</v>
      </c>
      <c r="B136" s="5">
        <v>1</v>
      </c>
    </row>
    <row r="137" spans="1:2" x14ac:dyDescent="0.35">
      <c r="A137" s="4" t="s">
        <v>1351</v>
      </c>
      <c r="B137" s="5"/>
    </row>
    <row r="138" spans="1:2" x14ac:dyDescent="0.35">
      <c r="A138" s="4" t="s">
        <v>1374</v>
      </c>
      <c r="B138" s="5">
        <v>1</v>
      </c>
    </row>
    <row r="139" spans="1:2" x14ac:dyDescent="0.35">
      <c r="A139" s="4" t="s">
        <v>1376</v>
      </c>
      <c r="B139" s="5">
        <v>4</v>
      </c>
    </row>
    <row r="140" spans="1:2" x14ac:dyDescent="0.35">
      <c r="A140" s="4" t="s">
        <v>1455</v>
      </c>
      <c r="B140" s="5">
        <v>1</v>
      </c>
    </row>
    <row r="141" spans="1:2" x14ac:dyDescent="0.35">
      <c r="A141" s="4" t="s">
        <v>1494</v>
      </c>
      <c r="B141" s="5">
        <v>1</v>
      </c>
    </row>
    <row r="142" spans="1:2" x14ac:dyDescent="0.35">
      <c r="A142" s="4" t="s">
        <v>1456</v>
      </c>
      <c r="B142" s="5">
        <v>1</v>
      </c>
    </row>
    <row r="143" spans="1:2" x14ac:dyDescent="0.35">
      <c r="A143" s="4" t="s">
        <v>1457</v>
      </c>
      <c r="B143" s="5">
        <v>1</v>
      </c>
    </row>
    <row r="144" spans="1:2" x14ac:dyDescent="0.35">
      <c r="A144" s="4" t="s">
        <v>1360</v>
      </c>
      <c r="B144" s="5">
        <v>1</v>
      </c>
    </row>
    <row r="145" spans="1:2" x14ac:dyDescent="0.35">
      <c r="A145" s="4" t="s">
        <v>1361</v>
      </c>
      <c r="B145" s="5">
        <v>2</v>
      </c>
    </row>
    <row r="146" spans="1:2" x14ac:dyDescent="0.35">
      <c r="A146" s="4" t="s">
        <v>1354</v>
      </c>
      <c r="B146" s="5">
        <v>1</v>
      </c>
    </row>
    <row r="147" spans="1:2" x14ac:dyDescent="0.35">
      <c r="A147" s="4" t="s">
        <v>1358</v>
      </c>
      <c r="B147" s="5">
        <v>1</v>
      </c>
    </row>
    <row r="148" spans="1:2" x14ac:dyDescent="0.35">
      <c r="A148" s="4" t="s">
        <v>1027</v>
      </c>
      <c r="B148" s="5">
        <v>2</v>
      </c>
    </row>
    <row r="149" spans="1:2" x14ac:dyDescent="0.35">
      <c r="A149" s="4" t="s">
        <v>1385</v>
      </c>
      <c r="B149" s="5">
        <v>1</v>
      </c>
    </row>
    <row r="150" spans="1:2" x14ac:dyDescent="0.35">
      <c r="A150" s="4" t="s">
        <v>1384</v>
      </c>
      <c r="B150" s="5">
        <v>1</v>
      </c>
    </row>
    <row r="151" spans="1:2" x14ac:dyDescent="0.35">
      <c r="A151" s="4" t="s">
        <v>1368</v>
      </c>
      <c r="B151" s="5"/>
    </row>
    <row r="152" spans="1:2" x14ac:dyDescent="0.35">
      <c r="A152" s="4" t="s">
        <v>1353</v>
      </c>
      <c r="B152" s="5">
        <v>1</v>
      </c>
    </row>
    <row r="153" spans="1:2" x14ac:dyDescent="0.35">
      <c r="A153" s="4" t="s">
        <v>1427</v>
      </c>
      <c r="B153" s="5">
        <v>1</v>
      </c>
    </row>
    <row r="154" spans="1:2" x14ac:dyDescent="0.35">
      <c r="A154" s="4" t="s">
        <v>1461</v>
      </c>
      <c r="B154" s="5"/>
    </row>
    <row r="155" spans="1:2" x14ac:dyDescent="0.35">
      <c r="A155" s="4" t="s">
        <v>1414</v>
      </c>
      <c r="B155" s="5">
        <v>1</v>
      </c>
    </row>
    <row r="156" spans="1:2" x14ac:dyDescent="0.35">
      <c r="A156" s="4" t="s">
        <v>1462</v>
      </c>
      <c r="B156" s="5">
        <v>7</v>
      </c>
    </row>
    <row r="157" spans="1:2" x14ac:dyDescent="0.35">
      <c r="A157" s="4" t="s">
        <v>1372</v>
      </c>
      <c r="B157" s="5">
        <v>2</v>
      </c>
    </row>
    <row r="158" spans="1:2" x14ac:dyDescent="0.35">
      <c r="A158" s="4" t="s">
        <v>1352</v>
      </c>
      <c r="B158" s="5"/>
    </row>
    <row r="159" spans="1:2" x14ac:dyDescent="0.35">
      <c r="A159" s="4" t="s">
        <v>1468</v>
      </c>
      <c r="B159" s="5">
        <v>1</v>
      </c>
    </row>
    <row r="160" spans="1:2" x14ac:dyDescent="0.35">
      <c r="A160" s="4" t="s">
        <v>1364</v>
      </c>
      <c r="B160" s="5">
        <v>1</v>
      </c>
    </row>
    <row r="161" spans="1:2" x14ac:dyDescent="0.35">
      <c r="A161" s="4" t="s">
        <v>1244</v>
      </c>
      <c r="B161" s="5">
        <v>2</v>
      </c>
    </row>
    <row r="162" spans="1:2" x14ac:dyDescent="0.35">
      <c r="A162" s="4" t="s">
        <v>1365</v>
      </c>
      <c r="B162" s="5">
        <v>6</v>
      </c>
    </row>
    <row r="163" spans="1:2" x14ac:dyDescent="0.35">
      <c r="A163" s="4" t="s">
        <v>1403</v>
      </c>
      <c r="B163" s="5"/>
    </row>
    <row r="164" spans="1:2" x14ac:dyDescent="0.35">
      <c r="A164" s="4" t="s">
        <v>1366</v>
      </c>
      <c r="B164" s="5"/>
    </row>
    <row r="165" spans="1:2" x14ac:dyDescent="0.35">
      <c r="A165" s="4" t="s">
        <v>1405</v>
      </c>
      <c r="B165" s="5"/>
    </row>
    <row r="166" spans="1:2" x14ac:dyDescent="0.35">
      <c r="A166" s="4" t="s">
        <v>1371</v>
      </c>
      <c r="B166" s="5"/>
    </row>
    <row r="167" spans="1:2" x14ac:dyDescent="0.35">
      <c r="A167" s="4" t="s">
        <v>1416</v>
      </c>
      <c r="B167" s="5"/>
    </row>
    <row r="168" spans="1:2" x14ac:dyDescent="0.35">
      <c r="A168" s="4" t="s">
        <v>1375</v>
      </c>
      <c r="B168" s="5"/>
    </row>
    <row r="169" spans="1:2" x14ac:dyDescent="0.35">
      <c r="A169" s="4" t="s">
        <v>1417</v>
      </c>
      <c r="B169" s="5"/>
    </row>
    <row r="170" spans="1:2" x14ac:dyDescent="0.35">
      <c r="A170" s="4" t="s">
        <v>1367</v>
      </c>
      <c r="B170" s="5">
        <v>1</v>
      </c>
    </row>
    <row r="171" spans="1:2" x14ac:dyDescent="0.35">
      <c r="A171" s="4" t="s">
        <v>1415</v>
      </c>
      <c r="B171" s="5">
        <v>1</v>
      </c>
    </row>
    <row r="172" spans="1:2" x14ac:dyDescent="0.35">
      <c r="A172" s="4" t="s">
        <v>1362</v>
      </c>
      <c r="B172" s="5"/>
    </row>
    <row r="173" spans="1:2" x14ac:dyDescent="0.35">
      <c r="A173" s="4" t="s">
        <v>1369</v>
      </c>
      <c r="B173" s="5"/>
    </row>
    <row r="174" spans="1:2" x14ac:dyDescent="0.35">
      <c r="A174" s="4" t="s">
        <v>1425</v>
      </c>
      <c r="B174" s="5">
        <v>1</v>
      </c>
    </row>
    <row r="175" spans="1:2" x14ac:dyDescent="0.35">
      <c r="A175" s="4" t="s">
        <v>1426</v>
      </c>
      <c r="B175" s="5">
        <v>1</v>
      </c>
    </row>
    <row r="176" spans="1:2" x14ac:dyDescent="0.35">
      <c r="A176" s="4" t="s">
        <v>1420</v>
      </c>
      <c r="B176" s="5">
        <v>2</v>
      </c>
    </row>
    <row r="177" spans="1:2" x14ac:dyDescent="0.35">
      <c r="A177" s="4" t="s">
        <v>1381</v>
      </c>
      <c r="B177" s="5"/>
    </row>
    <row r="178" spans="1:2" x14ac:dyDescent="0.35">
      <c r="A178" s="4" t="s">
        <v>1498</v>
      </c>
      <c r="B178" s="5">
        <v>1</v>
      </c>
    </row>
    <row r="179" spans="1:2" x14ac:dyDescent="0.35">
      <c r="A179" s="4" t="s">
        <v>1496</v>
      </c>
      <c r="B179" s="5">
        <v>1</v>
      </c>
    </row>
    <row r="180" spans="1:2" x14ac:dyDescent="0.35">
      <c r="A180" s="4" t="s">
        <v>1463</v>
      </c>
      <c r="B180" s="5">
        <v>1</v>
      </c>
    </row>
    <row r="181" spans="1:2" x14ac:dyDescent="0.35">
      <c r="A181" s="4" t="s">
        <v>1473</v>
      </c>
      <c r="B181" s="5">
        <v>1</v>
      </c>
    </row>
    <row r="182" spans="1:2" x14ac:dyDescent="0.35">
      <c r="A182" s="4" t="s">
        <v>1370</v>
      </c>
      <c r="B182" s="5">
        <v>1</v>
      </c>
    </row>
    <row r="183" spans="1:2" x14ac:dyDescent="0.35">
      <c r="A183" s="4" t="s">
        <v>1377</v>
      </c>
      <c r="B183" s="5">
        <v>1</v>
      </c>
    </row>
    <row r="184" spans="1:2" x14ac:dyDescent="0.35">
      <c r="A184" s="4" t="s">
        <v>1346</v>
      </c>
      <c r="B184" s="5"/>
    </row>
    <row r="185" spans="1:2" x14ac:dyDescent="0.35">
      <c r="A185" s="4" t="s">
        <v>1418</v>
      </c>
      <c r="B185" s="5">
        <v>2</v>
      </c>
    </row>
    <row r="186" spans="1:2" x14ac:dyDescent="0.35">
      <c r="A186" s="4" t="s">
        <v>1410</v>
      </c>
      <c r="B186" s="5">
        <v>1</v>
      </c>
    </row>
    <row r="187" spans="1:2" x14ac:dyDescent="0.35">
      <c r="A187" s="4" t="s">
        <v>1401</v>
      </c>
      <c r="B187" s="5">
        <v>1</v>
      </c>
    </row>
    <row r="188" spans="1:2" x14ac:dyDescent="0.35">
      <c r="A188" s="4" t="s">
        <v>1431</v>
      </c>
      <c r="B188" s="5">
        <v>1</v>
      </c>
    </row>
    <row r="189" spans="1:2" x14ac:dyDescent="0.35">
      <c r="A189" s="4" t="s">
        <v>1411</v>
      </c>
      <c r="B189" s="5">
        <v>1</v>
      </c>
    </row>
    <row r="190" spans="1:2" x14ac:dyDescent="0.35">
      <c r="A190" s="4" t="s">
        <v>1432</v>
      </c>
      <c r="B190" s="5"/>
    </row>
    <row r="191" spans="1:2" x14ac:dyDescent="0.35">
      <c r="A191" s="4" t="s">
        <v>1402</v>
      </c>
      <c r="B191" s="5">
        <v>1</v>
      </c>
    </row>
    <row r="192" spans="1:2" x14ac:dyDescent="0.35">
      <c r="A192" s="4" t="s">
        <v>1493</v>
      </c>
      <c r="B192" s="5">
        <v>1</v>
      </c>
    </row>
    <row r="193" spans="1:2" x14ac:dyDescent="0.35">
      <c r="A193" s="4" t="s">
        <v>1469</v>
      </c>
      <c r="B193" s="5">
        <v>1</v>
      </c>
    </row>
    <row r="194" spans="1:2" x14ac:dyDescent="0.35">
      <c r="A194" s="4" t="s">
        <v>1476</v>
      </c>
      <c r="B194" s="5">
        <v>3</v>
      </c>
    </row>
    <row r="195" spans="1:2" x14ac:dyDescent="0.35">
      <c r="A195" s="4" t="s">
        <v>1248</v>
      </c>
      <c r="B195" s="5">
        <v>2</v>
      </c>
    </row>
    <row r="196" spans="1:2" x14ac:dyDescent="0.35">
      <c r="A196" s="4" t="s">
        <v>1363</v>
      </c>
      <c r="B196" s="5">
        <v>2</v>
      </c>
    </row>
    <row r="197" spans="1:2" x14ac:dyDescent="0.35">
      <c r="A197" s="4" t="s">
        <v>895</v>
      </c>
      <c r="B197" s="5">
        <v>1</v>
      </c>
    </row>
    <row r="198" spans="1:2" x14ac:dyDescent="0.35">
      <c r="A198" s="4" t="s">
        <v>1249</v>
      </c>
      <c r="B198" s="5">
        <v>12</v>
      </c>
    </row>
    <row r="199" spans="1:2" x14ac:dyDescent="0.35">
      <c r="A199" s="4" t="s">
        <v>1478</v>
      </c>
      <c r="B199" s="5">
        <v>2</v>
      </c>
    </row>
    <row r="200" spans="1:2" x14ac:dyDescent="0.35">
      <c r="A200" s="4" t="s">
        <v>1490</v>
      </c>
      <c r="B200" s="5">
        <v>1</v>
      </c>
    </row>
    <row r="201" spans="1:2" x14ac:dyDescent="0.35">
      <c r="A201" s="4" t="s">
        <v>1475</v>
      </c>
      <c r="B201" s="5">
        <v>3</v>
      </c>
    </row>
    <row r="202" spans="1:2" x14ac:dyDescent="0.35">
      <c r="A202" s="4" t="s">
        <v>1497</v>
      </c>
      <c r="B202" s="5">
        <v>1</v>
      </c>
    </row>
    <row r="203" spans="1:2" x14ac:dyDescent="0.35">
      <c r="A203" s="4" t="s">
        <v>1459</v>
      </c>
      <c r="B203" s="5">
        <v>2</v>
      </c>
    </row>
    <row r="204" spans="1:2" x14ac:dyDescent="0.35">
      <c r="A204" s="4" t="s">
        <v>1412</v>
      </c>
      <c r="B204" s="5"/>
    </row>
    <row r="205" spans="1:2" x14ac:dyDescent="0.35">
      <c r="A205" s="4" t="s">
        <v>1499</v>
      </c>
      <c r="B205" s="5">
        <v>1</v>
      </c>
    </row>
    <row r="206" spans="1:2" x14ac:dyDescent="0.35">
      <c r="A206" s="4" t="s">
        <v>1250</v>
      </c>
      <c r="B206" s="5">
        <v>1</v>
      </c>
    </row>
    <row r="207" spans="1:2" x14ac:dyDescent="0.35">
      <c r="A207" s="4" t="s">
        <v>1390</v>
      </c>
      <c r="B207" s="5">
        <v>4</v>
      </c>
    </row>
    <row r="208" spans="1:2" x14ac:dyDescent="0.35">
      <c r="A208" s="4" t="s">
        <v>1489</v>
      </c>
      <c r="B208" s="5">
        <v>1</v>
      </c>
    </row>
    <row r="209" spans="1:2" x14ac:dyDescent="0.35">
      <c r="A209" s="4" t="s">
        <v>1477</v>
      </c>
      <c r="B209" s="5">
        <v>2</v>
      </c>
    </row>
    <row r="210" spans="1:2" x14ac:dyDescent="0.35">
      <c r="A210" s="4" t="s">
        <v>1480</v>
      </c>
      <c r="B210" s="5">
        <v>1</v>
      </c>
    </row>
    <row r="211" spans="1:2" x14ac:dyDescent="0.35">
      <c r="A211" s="4" t="s">
        <v>1466</v>
      </c>
      <c r="B211" s="5">
        <v>1</v>
      </c>
    </row>
    <row r="212" spans="1:2" x14ac:dyDescent="0.35">
      <c r="A212" s="4" t="s">
        <v>1393</v>
      </c>
      <c r="B212" s="5">
        <v>4</v>
      </c>
    </row>
    <row r="213" spans="1:2" x14ac:dyDescent="0.35">
      <c r="A213" s="4" t="s">
        <v>1243</v>
      </c>
      <c r="B213" s="5">
        <v>3</v>
      </c>
    </row>
    <row r="214" spans="1:2" x14ac:dyDescent="0.35">
      <c r="A214" s="4" t="s">
        <v>1247</v>
      </c>
      <c r="B214" s="5">
        <v>1</v>
      </c>
    </row>
    <row r="215" spans="1:2" x14ac:dyDescent="0.35">
      <c r="A215" s="4" t="s">
        <v>1465</v>
      </c>
      <c r="B215" s="5">
        <v>1</v>
      </c>
    </row>
    <row r="216" spans="1:2" x14ac:dyDescent="0.35">
      <c r="A216" s="4" t="s">
        <v>1474</v>
      </c>
      <c r="B216" s="5">
        <v>1</v>
      </c>
    </row>
    <row r="217" spans="1:2" x14ac:dyDescent="0.35">
      <c r="A217" s="4" t="s">
        <v>1467</v>
      </c>
      <c r="B217" s="5">
        <v>1</v>
      </c>
    </row>
    <row r="218" spans="1:2" x14ac:dyDescent="0.35">
      <c r="A218" s="4" t="s">
        <v>1446</v>
      </c>
      <c r="B218" s="5">
        <v>2</v>
      </c>
    </row>
    <row r="219" spans="1:2" x14ac:dyDescent="0.35">
      <c r="A219" s="4" t="s">
        <v>1246</v>
      </c>
      <c r="B219" s="5">
        <v>1</v>
      </c>
    </row>
    <row r="220" spans="1:2" x14ac:dyDescent="0.35">
      <c r="A220" s="4" t="s">
        <v>1400</v>
      </c>
      <c r="B220" s="5">
        <v>1</v>
      </c>
    </row>
    <row r="221" spans="1:2" x14ac:dyDescent="0.35">
      <c r="A221" s="4" t="s">
        <v>759</v>
      </c>
      <c r="B221" s="5">
        <v>9</v>
      </c>
    </row>
    <row r="222" spans="1:2" x14ac:dyDescent="0.35">
      <c r="A222" s="4" t="s">
        <v>1419</v>
      </c>
      <c r="B222" s="5"/>
    </row>
    <row r="223" spans="1:2" x14ac:dyDescent="0.35">
      <c r="A223" s="4" t="s">
        <v>1481</v>
      </c>
      <c r="B223" s="5">
        <v>2</v>
      </c>
    </row>
    <row r="224" spans="1:2" x14ac:dyDescent="0.35">
      <c r="A224" s="4" t="s">
        <v>1471</v>
      </c>
      <c r="B224" s="5">
        <v>1</v>
      </c>
    </row>
    <row r="225" spans="1:2" x14ac:dyDescent="0.35">
      <c r="A225" s="4" t="s">
        <v>849</v>
      </c>
      <c r="B225" s="5">
        <v>1</v>
      </c>
    </row>
    <row r="226" spans="1:2" x14ac:dyDescent="0.35">
      <c r="A226" s="4" t="s">
        <v>1349</v>
      </c>
      <c r="B226" s="5">
        <v>10</v>
      </c>
    </row>
    <row r="227" spans="1:2" x14ac:dyDescent="0.35">
      <c r="A227" s="4" t="s">
        <v>1345</v>
      </c>
      <c r="B227" s="5">
        <v>1</v>
      </c>
    </row>
    <row r="228" spans="1:2" x14ac:dyDescent="0.35">
      <c r="A228" s="4" t="s">
        <v>192</v>
      </c>
      <c r="B228" s="5">
        <v>2</v>
      </c>
    </row>
    <row r="229" spans="1:2" x14ac:dyDescent="0.35">
      <c r="A229" s="4" t="s">
        <v>887</v>
      </c>
      <c r="B229" s="5">
        <v>2</v>
      </c>
    </row>
    <row r="230" spans="1:2" x14ac:dyDescent="0.35">
      <c r="A230" s="4" t="s">
        <v>898</v>
      </c>
      <c r="B230" s="5"/>
    </row>
    <row r="231" spans="1:2" x14ac:dyDescent="0.35">
      <c r="A231" s="4" t="s">
        <v>680</v>
      </c>
      <c r="B231" s="5">
        <v>1</v>
      </c>
    </row>
    <row r="232" spans="1:2" x14ac:dyDescent="0.35">
      <c r="A232" s="4" t="s">
        <v>1482</v>
      </c>
      <c r="B232" s="5">
        <v>3</v>
      </c>
    </row>
    <row r="233" spans="1:2" x14ac:dyDescent="0.35">
      <c r="A233" s="4" t="s">
        <v>1483</v>
      </c>
      <c r="B233" s="5">
        <v>1</v>
      </c>
    </row>
    <row r="234" spans="1:2" x14ac:dyDescent="0.35">
      <c r="A234" s="4" t="s">
        <v>1623</v>
      </c>
      <c r="B234" s="5">
        <v>115</v>
      </c>
    </row>
    <row r="235" spans="1:2" x14ac:dyDescent="0.35">
      <c r="A235" s="4" t="s">
        <v>36</v>
      </c>
      <c r="B235" s="5">
        <v>3</v>
      </c>
    </row>
    <row r="236" spans="1:2" x14ac:dyDescent="0.35">
      <c r="A236" s="4" t="s">
        <v>56</v>
      </c>
      <c r="B236" s="5">
        <v>2</v>
      </c>
    </row>
    <row r="237" spans="1:2" x14ac:dyDescent="0.35">
      <c r="A237" s="4" t="s">
        <v>260</v>
      </c>
      <c r="B237" s="5">
        <v>13</v>
      </c>
    </row>
    <row r="238" spans="1:2" x14ac:dyDescent="0.35">
      <c r="A238" s="4" t="s">
        <v>188</v>
      </c>
      <c r="B238" s="5"/>
    </row>
    <row r="239" spans="1:2" x14ac:dyDescent="0.35">
      <c r="A239" s="4" t="s">
        <v>44</v>
      </c>
      <c r="B239" s="5">
        <v>1</v>
      </c>
    </row>
    <row r="240" spans="1:2" x14ac:dyDescent="0.35">
      <c r="A240" s="4" t="s">
        <v>292</v>
      </c>
      <c r="B240" s="5">
        <v>2</v>
      </c>
    </row>
    <row r="241" spans="1:2" x14ac:dyDescent="0.35">
      <c r="A241" s="4" t="s">
        <v>1340</v>
      </c>
      <c r="B241" s="5">
        <v>1</v>
      </c>
    </row>
    <row r="242" spans="1:2" x14ac:dyDescent="0.35">
      <c r="A242" s="4" t="s">
        <v>1622</v>
      </c>
      <c r="B242" s="5">
        <v>450</v>
      </c>
    </row>
  </sheetData>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AA3B5-12B9-4EC5-A241-0AAB1AF37B45}">
  <dimension ref="A3:F154"/>
  <sheetViews>
    <sheetView tabSelected="1" workbookViewId="0">
      <selection activeCell="E22" sqref="E22"/>
    </sheetView>
  </sheetViews>
  <sheetFormatPr defaultColWidth="56.6328125" defaultRowHeight="14.5" x14ac:dyDescent="0.35"/>
  <cols>
    <col min="1" max="1" width="14.54296875" customWidth="1"/>
    <col min="3" max="3" width="11.7265625" customWidth="1"/>
    <col min="4" max="4" width="15.6328125" customWidth="1"/>
    <col min="5" max="5" width="17.90625" customWidth="1"/>
    <col min="6" max="6" width="16.453125" customWidth="1"/>
  </cols>
  <sheetData>
    <row r="3" spans="1:6" x14ac:dyDescent="0.35">
      <c r="A3" s="16" t="s">
        <v>5</v>
      </c>
      <c r="B3" s="17" t="s">
        <v>9</v>
      </c>
      <c r="C3" s="14" t="s">
        <v>10</v>
      </c>
      <c r="D3" s="14" t="s">
        <v>11</v>
      </c>
      <c r="E3" s="14" t="s">
        <v>12</v>
      </c>
      <c r="F3" s="14" t="s">
        <v>13</v>
      </c>
    </row>
    <row r="4" spans="1:6" x14ac:dyDescent="0.35">
      <c r="A4" s="24" t="s">
        <v>38</v>
      </c>
      <c r="B4" s="25" t="s">
        <v>1252</v>
      </c>
      <c r="C4" s="29" t="s">
        <v>1253</v>
      </c>
      <c r="D4" s="29" t="s">
        <v>41</v>
      </c>
      <c r="E4" s="29" t="s">
        <v>125</v>
      </c>
      <c r="F4" s="29" t="s">
        <v>42</v>
      </c>
    </row>
    <row r="5" spans="1:6" ht="30" x14ac:dyDescent="0.35">
      <c r="A5" s="18" t="s">
        <v>38</v>
      </c>
      <c r="B5" s="19" t="s">
        <v>1254</v>
      </c>
      <c r="C5" s="23" t="s">
        <v>1255</v>
      </c>
      <c r="D5" s="23" t="s">
        <v>41</v>
      </c>
      <c r="E5" s="23" t="s">
        <v>125</v>
      </c>
      <c r="F5" s="23" t="s">
        <v>42</v>
      </c>
    </row>
    <row r="6" spans="1:6" ht="20" x14ac:dyDescent="0.35">
      <c r="A6" s="24" t="s">
        <v>38</v>
      </c>
      <c r="B6" s="25" t="s">
        <v>1257</v>
      </c>
      <c r="C6" s="29" t="s">
        <v>1258</v>
      </c>
      <c r="D6" s="29" t="s">
        <v>41</v>
      </c>
      <c r="E6" s="29" t="s">
        <v>125</v>
      </c>
      <c r="F6" s="29" t="s">
        <v>42</v>
      </c>
    </row>
    <row r="7" spans="1:6" ht="30" x14ac:dyDescent="0.35">
      <c r="A7" s="18" t="s">
        <v>38</v>
      </c>
      <c r="B7" s="19" t="s">
        <v>1259</v>
      </c>
      <c r="C7" s="23" t="s">
        <v>1260</v>
      </c>
      <c r="D7" s="23" t="s">
        <v>41</v>
      </c>
      <c r="E7" s="23" t="s">
        <v>125</v>
      </c>
      <c r="F7" s="23" t="s">
        <v>42</v>
      </c>
    </row>
    <row r="8" spans="1:6" ht="40" x14ac:dyDescent="0.35">
      <c r="A8" s="43" t="s">
        <v>674</v>
      </c>
      <c r="B8" s="25" t="s">
        <v>847</v>
      </c>
      <c r="C8" s="27" t="s">
        <v>848</v>
      </c>
      <c r="D8" s="27" t="s">
        <v>76</v>
      </c>
      <c r="E8" s="27" t="s">
        <v>125</v>
      </c>
      <c r="F8" s="27" t="s">
        <v>42</v>
      </c>
    </row>
    <row r="9" spans="1:6" ht="20" x14ac:dyDescent="0.35">
      <c r="A9" s="42" t="s">
        <v>674</v>
      </c>
      <c r="B9" s="19" t="s">
        <v>850</v>
      </c>
      <c r="C9" s="30" t="s">
        <v>851</v>
      </c>
      <c r="D9" s="30" t="s">
        <v>76</v>
      </c>
      <c r="E9" s="30" t="s">
        <v>125</v>
      </c>
      <c r="F9" s="30" t="s">
        <v>42</v>
      </c>
    </row>
    <row r="10" spans="1:6" ht="90" x14ac:dyDescent="0.35">
      <c r="A10" s="43" t="s">
        <v>674</v>
      </c>
      <c r="B10" s="25" t="s">
        <v>854</v>
      </c>
      <c r="C10" s="27" t="s">
        <v>855</v>
      </c>
      <c r="D10" s="27" t="s">
        <v>76</v>
      </c>
      <c r="E10" s="27" t="s">
        <v>690</v>
      </c>
      <c r="F10" s="27" t="s">
        <v>687</v>
      </c>
    </row>
    <row r="11" spans="1:6" ht="20" x14ac:dyDescent="0.35">
      <c r="A11" s="42" t="s">
        <v>674</v>
      </c>
      <c r="B11" s="19" t="s">
        <v>857</v>
      </c>
      <c r="C11" s="20" t="s">
        <v>858</v>
      </c>
      <c r="D11" s="20" t="s">
        <v>76</v>
      </c>
      <c r="E11" s="30" t="s">
        <v>690</v>
      </c>
      <c r="F11" s="30" t="s">
        <v>687</v>
      </c>
    </row>
    <row r="12" spans="1:6" ht="50" x14ac:dyDescent="0.35">
      <c r="A12" s="43" t="s">
        <v>674</v>
      </c>
      <c r="B12" s="25" t="s">
        <v>859</v>
      </c>
      <c r="C12" s="27" t="s">
        <v>860</v>
      </c>
      <c r="D12" s="27" t="s">
        <v>76</v>
      </c>
      <c r="E12" s="27" t="s">
        <v>33</v>
      </c>
      <c r="F12" s="27" t="s">
        <v>34</v>
      </c>
    </row>
    <row r="13" spans="1:6" ht="50" x14ac:dyDescent="0.35">
      <c r="A13" s="42" t="s">
        <v>674</v>
      </c>
      <c r="B13" s="19" t="s">
        <v>861</v>
      </c>
      <c r="C13" s="20" t="s">
        <v>862</v>
      </c>
      <c r="D13" s="20" t="s">
        <v>76</v>
      </c>
      <c r="E13" s="30" t="s">
        <v>125</v>
      </c>
      <c r="F13" s="30" t="s">
        <v>42</v>
      </c>
    </row>
    <row r="14" spans="1:6" ht="20" x14ac:dyDescent="0.35">
      <c r="A14" s="43" t="s">
        <v>674</v>
      </c>
      <c r="B14" s="25" t="s">
        <v>863</v>
      </c>
      <c r="C14" s="27" t="s">
        <v>864</v>
      </c>
      <c r="D14" s="27" t="s">
        <v>76</v>
      </c>
      <c r="E14" s="27" t="s">
        <v>125</v>
      </c>
      <c r="F14" s="27" t="s">
        <v>42</v>
      </c>
    </row>
    <row r="15" spans="1:6" ht="40" x14ac:dyDescent="0.35">
      <c r="A15" s="42" t="s">
        <v>674</v>
      </c>
      <c r="B15" s="19" t="s">
        <v>865</v>
      </c>
      <c r="C15" s="20" t="s">
        <v>866</v>
      </c>
      <c r="D15" s="20" t="s">
        <v>76</v>
      </c>
      <c r="E15" s="30" t="s">
        <v>125</v>
      </c>
      <c r="F15" s="30" t="s">
        <v>42</v>
      </c>
    </row>
    <row r="16" spans="1:6" ht="40" x14ac:dyDescent="0.35">
      <c r="A16" s="43" t="s">
        <v>674</v>
      </c>
      <c r="B16" s="25" t="s">
        <v>867</v>
      </c>
      <c r="C16" s="27" t="s">
        <v>868</v>
      </c>
      <c r="D16" s="27" t="s">
        <v>76</v>
      </c>
      <c r="E16" s="27" t="s">
        <v>33</v>
      </c>
      <c r="F16" s="27" t="s">
        <v>34</v>
      </c>
    </row>
    <row r="17" spans="1:6" ht="70" x14ac:dyDescent="0.35">
      <c r="A17" s="42" t="s">
        <v>674</v>
      </c>
      <c r="B17" s="19" t="s">
        <v>869</v>
      </c>
      <c r="C17" s="20" t="s">
        <v>870</v>
      </c>
      <c r="D17" s="20" t="s">
        <v>76</v>
      </c>
      <c r="E17" s="30" t="s">
        <v>125</v>
      </c>
      <c r="F17" s="30" t="s">
        <v>42</v>
      </c>
    </row>
    <row r="18" spans="1:6" ht="50" x14ac:dyDescent="0.35">
      <c r="A18" s="43" t="s">
        <v>674</v>
      </c>
      <c r="B18" s="25" t="s">
        <v>871</v>
      </c>
      <c r="C18" s="27" t="s">
        <v>872</v>
      </c>
      <c r="D18" s="27" t="s">
        <v>76</v>
      </c>
      <c r="E18" s="27" t="s">
        <v>125</v>
      </c>
      <c r="F18" s="27" t="s">
        <v>42</v>
      </c>
    </row>
    <row r="19" spans="1:6" ht="50" x14ac:dyDescent="0.35">
      <c r="A19" s="42" t="s">
        <v>674</v>
      </c>
      <c r="B19" s="19" t="s">
        <v>873</v>
      </c>
      <c r="C19" s="20" t="s">
        <v>874</v>
      </c>
      <c r="D19" s="20" t="s">
        <v>76</v>
      </c>
      <c r="E19" s="30" t="s">
        <v>33</v>
      </c>
      <c r="F19" s="30" t="s">
        <v>34</v>
      </c>
    </row>
    <row r="20" spans="1:6" ht="40" x14ac:dyDescent="0.35">
      <c r="A20" s="43" t="s">
        <v>674</v>
      </c>
      <c r="B20" s="25" t="s">
        <v>875</v>
      </c>
      <c r="C20" s="27" t="s">
        <v>876</v>
      </c>
      <c r="D20" s="27" t="s">
        <v>76</v>
      </c>
      <c r="E20" s="27" t="s">
        <v>125</v>
      </c>
      <c r="F20" s="27" t="s">
        <v>42</v>
      </c>
    </row>
    <row r="21" spans="1:6" ht="70" x14ac:dyDescent="0.35">
      <c r="A21" s="42" t="s">
        <v>674</v>
      </c>
      <c r="B21" s="19" t="s">
        <v>877</v>
      </c>
      <c r="C21" s="20" t="s">
        <v>878</v>
      </c>
      <c r="D21" s="20" t="s">
        <v>76</v>
      </c>
      <c r="E21" s="30" t="s">
        <v>690</v>
      </c>
      <c r="F21" s="30" t="s">
        <v>687</v>
      </c>
    </row>
    <row r="22" spans="1:6" ht="70" x14ac:dyDescent="0.35">
      <c r="A22" s="43" t="s">
        <v>674</v>
      </c>
      <c r="B22" s="25" t="s">
        <v>879</v>
      </c>
      <c r="C22" s="27" t="s">
        <v>880</v>
      </c>
      <c r="D22" s="27" t="s">
        <v>76</v>
      </c>
      <c r="E22" s="27" t="s">
        <v>125</v>
      </c>
      <c r="F22" s="27" t="s">
        <v>42</v>
      </c>
    </row>
    <row r="23" spans="1:6" ht="40" x14ac:dyDescent="0.35">
      <c r="A23" s="42" t="s">
        <v>674</v>
      </c>
      <c r="B23" s="19" t="s">
        <v>881</v>
      </c>
      <c r="C23" s="20" t="s">
        <v>882</v>
      </c>
      <c r="D23" s="20" t="s">
        <v>76</v>
      </c>
      <c r="E23" s="30" t="s">
        <v>125</v>
      </c>
      <c r="F23" s="30" t="s">
        <v>42</v>
      </c>
    </row>
    <row r="24" spans="1:6" ht="50" x14ac:dyDescent="0.35">
      <c r="A24" s="43" t="s">
        <v>674</v>
      </c>
      <c r="B24" s="25" t="s">
        <v>883</v>
      </c>
      <c r="C24" s="27" t="s">
        <v>884</v>
      </c>
      <c r="D24" s="27" t="s">
        <v>76</v>
      </c>
      <c r="E24" s="27" t="s">
        <v>125</v>
      </c>
      <c r="F24" s="27" t="s">
        <v>42</v>
      </c>
    </row>
    <row r="25" spans="1:6" ht="50" x14ac:dyDescent="0.35">
      <c r="A25" s="42" t="s">
        <v>674</v>
      </c>
      <c r="B25" s="19" t="s">
        <v>885</v>
      </c>
      <c r="C25" s="20" t="s">
        <v>886</v>
      </c>
      <c r="D25" s="20" t="s">
        <v>76</v>
      </c>
      <c r="E25" s="30" t="s">
        <v>125</v>
      </c>
      <c r="F25" s="30" t="s">
        <v>42</v>
      </c>
    </row>
    <row r="26" spans="1:6" ht="40" x14ac:dyDescent="0.35">
      <c r="A26" s="43" t="s">
        <v>674</v>
      </c>
      <c r="B26" s="25" t="s">
        <v>888</v>
      </c>
      <c r="C26" s="27" t="s">
        <v>889</v>
      </c>
      <c r="D26" s="27" t="s">
        <v>76</v>
      </c>
      <c r="E26" s="27" t="s">
        <v>125</v>
      </c>
      <c r="F26" s="27" t="s">
        <v>42</v>
      </c>
    </row>
    <row r="27" spans="1:6" ht="40" x14ac:dyDescent="0.35">
      <c r="A27" s="42" t="s">
        <v>674</v>
      </c>
      <c r="B27" s="19" t="s">
        <v>890</v>
      </c>
      <c r="C27" s="20" t="s">
        <v>891</v>
      </c>
      <c r="D27" s="20" t="s">
        <v>76</v>
      </c>
      <c r="E27" s="30" t="s">
        <v>33</v>
      </c>
      <c r="F27" s="30" t="s">
        <v>34</v>
      </c>
    </row>
    <row r="28" spans="1:6" ht="20" x14ac:dyDescent="0.35">
      <c r="A28" s="43" t="s">
        <v>674</v>
      </c>
      <c r="B28" s="25" t="s">
        <v>892</v>
      </c>
      <c r="C28" s="27" t="s">
        <v>893</v>
      </c>
      <c r="D28" s="27" t="s">
        <v>894</v>
      </c>
      <c r="E28" s="27" t="s">
        <v>690</v>
      </c>
      <c r="F28" s="27" t="s">
        <v>687</v>
      </c>
    </row>
    <row r="29" spans="1:6" ht="70" x14ac:dyDescent="0.35">
      <c r="A29" s="42" t="s">
        <v>674</v>
      </c>
      <c r="B29" s="19" t="s">
        <v>896</v>
      </c>
      <c r="C29" s="20" t="s">
        <v>897</v>
      </c>
      <c r="D29" s="20" t="s">
        <v>677</v>
      </c>
      <c r="E29" s="30" t="s">
        <v>125</v>
      </c>
      <c r="F29" s="30" t="s">
        <v>42</v>
      </c>
    </row>
    <row r="30" spans="1:6" ht="80" x14ac:dyDescent="0.35">
      <c r="A30" s="43" t="s">
        <v>674</v>
      </c>
      <c r="B30" s="25" t="s">
        <v>899</v>
      </c>
      <c r="C30" s="27" t="s">
        <v>900</v>
      </c>
      <c r="D30" s="27" t="s">
        <v>677</v>
      </c>
      <c r="E30" s="27" t="s">
        <v>125</v>
      </c>
      <c r="F30" s="27" t="s">
        <v>42</v>
      </c>
    </row>
    <row r="31" spans="1:6" ht="60" x14ac:dyDescent="0.35">
      <c r="A31" s="42" t="s">
        <v>674</v>
      </c>
      <c r="B31" s="19" t="s">
        <v>901</v>
      </c>
      <c r="C31" s="20" t="s">
        <v>902</v>
      </c>
      <c r="D31" s="20" t="s">
        <v>677</v>
      </c>
      <c r="E31" s="30" t="s">
        <v>125</v>
      </c>
      <c r="F31" s="30" t="s">
        <v>42</v>
      </c>
    </row>
    <row r="32" spans="1:6" ht="100" x14ac:dyDescent="0.35">
      <c r="A32" s="43" t="s">
        <v>674</v>
      </c>
      <c r="B32" s="25" t="s">
        <v>903</v>
      </c>
      <c r="C32" s="27" t="s">
        <v>904</v>
      </c>
      <c r="D32" s="27" t="s">
        <v>677</v>
      </c>
      <c r="E32" s="27" t="s">
        <v>125</v>
      </c>
      <c r="F32" s="27" t="s">
        <v>42</v>
      </c>
    </row>
    <row r="33" spans="1:6" ht="30" x14ac:dyDescent="0.35">
      <c r="A33" s="42" t="s">
        <v>674</v>
      </c>
      <c r="B33" s="19" t="s">
        <v>905</v>
      </c>
      <c r="C33" s="20" t="s">
        <v>906</v>
      </c>
      <c r="D33" s="20" t="s">
        <v>677</v>
      </c>
      <c r="E33" s="30" t="s">
        <v>690</v>
      </c>
      <c r="F33" s="30" t="s">
        <v>687</v>
      </c>
    </row>
    <row r="34" spans="1:6" ht="20" x14ac:dyDescent="0.35">
      <c r="A34" s="43" t="s">
        <v>674</v>
      </c>
      <c r="B34" s="25" t="s">
        <v>907</v>
      </c>
      <c r="C34" s="27" t="s">
        <v>735</v>
      </c>
      <c r="D34" s="27" t="s">
        <v>677</v>
      </c>
      <c r="E34" s="27" t="s">
        <v>690</v>
      </c>
      <c r="F34" s="27" t="s">
        <v>687</v>
      </c>
    </row>
    <row r="35" spans="1:6" ht="40" x14ac:dyDescent="0.35">
      <c r="A35" s="42" t="s">
        <v>674</v>
      </c>
      <c r="B35" s="19" t="s">
        <v>908</v>
      </c>
      <c r="C35" s="20" t="s">
        <v>909</v>
      </c>
      <c r="D35" s="20" t="s">
        <v>677</v>
      </c>
      <c r="E35" s="30" t="s">
        <v>690</v>
      </c>
      <c r="F35" s="30" t="s">
        <v>687</v>
      </c>
    </row>
    <row r="36" spans="1:6" ht="30" x14ac:dyDescent="0.35">
      <c r="A36" s="43" t="s">
        <v>674</v>
      </c>
      <c r="B36" s="25" t="s">
        <v>910</v>
      </c>
      <c r="C36" s="27" t="s">
        <v>737</v>
      </c>
      <c r="D36" s="27" t="s">
        <v>677</v>
      </c>
      <c r="E36" s="27" t="s">
        <v>690</v>
      </c>
      <c r="F36" s="27" t="s">
        <v>687</v>
      </c>
    </row>
    <row r="37" spans="1:6" ht="50" x14ac:dyDescent="0.35">
      <c r="A37" s="42" t="s">
        <v>674</v>
      </c>
      <c r="B37" s="19" t="s">
        <v>911</v>
      </c>
      <c r="C37" s="20" t="s">
        <v>912</v>
      </c>
      <c r="D37" s="20" t="s">
        <v>677</v>
      </c>
      <c r="E37" s="30" t="s">
        <v>690</v>
      </c>
      <c r="F37" s="30" t="s">
        <v>687</v>
      </c>
    </row>
    <row r="38" spans="1:6" ht="50" x14ac:dyDescent="0.35">
      <c r="A38" s="43" t="s">
        <v>674</v>
      </c>
      <c r="B38" s="25" t="s">
        <v>913</v>
      </c>
      <c r="C38" s="27" t="s">
        <v>914</v>
      </c>
      <c r="D38" s="27" t="s">
        <v>677</v>
      </c>
      <c r="E38" s="27" t="s">
        <v>690</v>
      </c>
      <c r="F38" s="27" t="s">
        <v>687</v>
      </c>
    </row>
    <row r="39" spans="1:6" ht="40" x14ac:dyDescent="0.35">
      <c r="A39" s="42" t="s">
        <v>674</v>
      </c>
      <c r="B39" s="19" t="s">
        <v>915</v>
      </c>
      <c r="C39" s="20" t="s">
        <v>916</v>
      </c>
      <c r="D39" s="20" t="s">
        <v>677</v>
      </c>
      <c r="E39" s="30" t="s">
        <v>125</v>
      </c>
      <c r="F39" s="30" t="s">
        <v>42</v>
      </c>
    </row>
    <row r="40" spans="1:6" ht="40" x14ac:dyDescent="0.35">
      <c r="A40" s="43" t="s">
        <v>674</v>
      </c>
      <c r="B40" s="25" t="s">
        <v>917</v>
      </c>
      <c r="C40" s="27" t="s">
        <v>918</v>
      </c>
      <c r="D40" s="27" t="s">
        <v>677</v>
      </c>
      <c r="E40" s="27" t="s">
        <v>690</v>
      </c>
      <c r="F40" s="27" t="s">
        <v>687</v>
      </c>
    </row>
    <row r="41" spans="1:6" ht="20" x14ac:dyDescent="0.35">
      <c r="A41" s="42" t="s">
        <v>674</v>
      </c>
      <c r="B41" s="19" t="s">
        <v>919</v>
      </c>
      <c r="C41" s="20" t="s">
        <v>920</v>
      </c>
      <c r="D41" s="20" t="s">
        <v>677</v>
      </c>
      <c r="E41" s="30" t="s">
        <v>690</v>
      </c>
      <c r="F41" s="30" t="s">
        <v>687</v>
      </c>
    </row>
    <row r="42" spans="1:6" ht="30" x14ac:dyDescent="0.35">
      <c r="A42" s="43" t="s">
        <v>674</v>
      </c>
      <c r="B42" s="25" t="s">
        <v>921</v>
      </c>
      <c r="C42" s="27" t="s">
        <v>920</v>
      </c>
      <c r="D42" s="27" t="s">
        <v>677</v>
      </c>
      <c r="E42" s="27" t="s">
        <v>690</v>
      </c>
      <c r="F42" s="27" t="s">
        <v>687</v>
      </c>
    </row>
    <row r="43" spans="1:6" ht="30" x14ac:dyDescent="0.35">
      <c r="A43" s="42" t="s">
        <v>674</v>
      </c>
      <c r="B43" s="19" t="s">
        <v>922</v>
      </c>
      <c r="C43" s="20" t="s">
        <v>886</v>
      </c>
      <c r="D43" s="20" t="s">
        <v>677</v>
      </c>
      <c r="E43" s="30" t="s">
        <v>690</v>
      </c>
      <c r="F43" s="30" t="s">
        <v>687</v>
      </c>
    </row>
    <row r="44" spans="1:6" ht="50" x14ac:dyDescent="0.35">
      <c r="A44" s="43" t="s">
        <v>674</v>
      </c>
      <c r="B44" s="25" t="s">
        <v>923</v>
      </c>
      <c r="C44" s="27" t="s">
        <v>924</v>
      </c>
      <c r="D44" s="27" t="s">
        <v>677</v>
      </c>
      <c r="E44" s="27" t="s">
        <v>690</v>
      </c>
      <c r="F44" s="27" t="s">
        <v>687</v>
      </c>
    </row>
    <row r="45" spans="1:6" ht="40" x14ac:dyDescent="0.35">
      <c r="A45" s="42" t="s">
        <v>674</v>
      </c>
      <c r="B45" s="19" t="s">
        <v>926</v>
      </c>
      <c r="C45" s="20" t="s">
        <v>927</v>
      </c>
      <c r="D45" s="20" t="s">
        <v>677</v>
      </c>
      <c r="E45" s="30" t="s">
        <v>928</v>
      </c>
      <c r="F45" s="30" t="s">
        <v>1624</v>
      </c>
    </row>
    <row r="46" spans="1:6" ht="20" x14ac:dyDescent="0.35">
      <c r="A46" s="43" t="s">
        <v>674</v>
      </c>
      <c r="B46" s="25" t="s">
        <v>929</v>
      </c>
      <c r="C46" s="27" t="s">
        <v>930</v>
      </c>
      <c r="D46" s="27" t="s">
        <v>677</v>
      </c>
      <c r="E46" s="27" t="s">
        <v>329</v>
      </c>
      <c r="F46" s="27" t="s">
        <v>318</v>
      </c>
    </row>
    <row r="47" spans="1:6" ht="40" x14ac:dyDescent="0.35">
      <c r="A47" s="42" t="s">
        <v>674</v>
      </c>
      <c r="B47" s="19" t="s">
        <v>931</v>
      </c>
      <c r="C47" s="20" t="s">
        <v>932</v>
      </c>
      <c r="D47" s="20" t="s">
        <v>677</v>
      </c>
      <c r="E47" s="30" t="s">
        <v>329</v>
      </c>
      <c r="F47" s="30" t="s">
        <v>318</v>
      </c>
    </row>
    <row r="48" spans="1:6" ht="30" x14ac:dyDescent="0.35">
      <c r="A48" s="42" t="s">
        <v>674</v>
      </c>
      <c r="B48" s="19" t="s">
        <v>936</v>
      </c>
      <c r="C48" s="20" t="s">
        <v>937</v>
      </c>
      <c r="D48" s="20" t="s">
        <v>938</v>
      </c>
      <c r="E48" s="20" t="s">
        <v>125</v>
      </c>
      <c r="F48" s="20" t="s">
        <v>42</v>
      </c>
    </row>
    <row r="49" spans="1:6" ht="20" x14ac:dyDescent="0.35">
      <c r="A49" s="43" t="s">
        <v>674</v>
      </c>
      <c r="B49" s="25" t="s">
        <v>939</v>
      </c>
      <c r="C49" s="27" t="s">
        <v>940</v>
      </c>
      <c r="D49" s="27" t="s">
        <v>941</v>
      </c>
      <c r="E49" s="27" t="s">
        <v>125</v>
      </c>
      <c r="F49" s="27" t="s">
        <v>42</v>
      </c>
    </row>
    <row r="50" spans="1:6" ht="20" x14ac:dyDescent="0.35">
      <c r="A50" s="42" t="s">
        <v>674</v>
      </c>
      <c r="B50" s="19" t="s">
        <v>942</v>
      </c>
      <c r="C50" s="20" t="s">
        <v>943</v>
      </c>
      <c r="D50" s="20" t="s">
        <v>941</v>
      </c>
      <c r="E50" s="30" t="s">
        <v>125</v>
      </c>
      <c r="F50" s="30" t="s">
        <v>42</v>
      </c>
    </row>
    <row r="51" spans="1:6" ht="50" x14ac:dyDescent="0.35">
      <c r="A51" s="43" t="s">
        <v>674</v>
      </c>
      <c r="B51" s="25" t="s">
        <v>944</v>
      </c>
      <c r="C51" s="27" t="s">
        <v>945</v>
      </c>
      <c r="D51" s="27" t="s">
        <v>946</v>
      </c>
      <c r="E51" s="27" t="s">
        <v>125</v>
      </c>
      <c r="F51" s="27" t="s">
        <v>42</v>
      </c>
    </row>
    <row r="52" spans="1:6" ht="20" x14ac:dyDescent="0.35">
      <c r="A52" s="43" t="s">
        <v>947</v>
      </c>
      <c r="B52" s="25" t="s">
        <v>1115</v>
      </c>
      <c r="C52" s="29" t="s">
        <v>1116</v>
      </c>
      <c r="D52" s="29" t="s">
        <v>950</v>
      </c>
      <c r="E52" s="29" t="s">
        <v>125</v>
      </c>
      <c r="F52" s="29" t="s">
        <v>42</v>
      </c>
    </row>
    <row r="53" spans="1:6" ht="40" x14ac:dyDescent="0.35">
      <c r="A53" s="42" t="s">
        <v>947</v>
      </c>
      <c r="B53" s="19" t="s">
        <v>1117</v>
      </c>
      <c r="C53" s="23" t="s">
        <v>1118</v>
      </c>
      <c r="D53" s="23" t="s">
        <v>950</v>
      </c>
      <c r="E53" s="23" t="s">
        <v>125</v>
      </c>
      <c r="F53" s="23" t="s">
        <v>42</v>
      </c>
    </row>
    <row r="54" spans="1:6" ht="30" x14ac:dyDescent="0.35">
      <c r="A54" s="43" t="s">
        <v>947</v>
      </c>
      <c r="B54" s="25" t="s">
        <v>1119</v>
      </c>
      <c r="C54" s="29" t="s">
        <v>1120</v>
      </c>
      <c r="D54" s="29" t="s">
        <v>950</v>
      </c>
      <c r="E54" s="29" t="s">
        <v>690</v>
      </c>
      <c r="F54" s="29" t="s">
        <v>687</v>
      </c>
    </row>
    <row r="55" spans="1:6" ht="30" x14ac:dyDescent="0.35">
      <c r="A55" s="42" t="s">
        <v>947</v>
      </c>
      <c r="B55" s="19" t="s">
        <v>1121</v>
      </c>
      <c r="C55" s="23" t="s">
        <v>1122</v>
      </c>
      <c r="D55" s="23" t="s">
        <v>950</v>
      </c>
      <c r="E55" s="23" t="s">
        <v>690</v>
      </c>
      <c r="F55" s="23" t="s">
        <v>687</v>
      </c>
    </row>
    <row r="56" spans="1:6" ht="20" x14ac:dyDescent="0.35">
      <c r="A56" s="43" t="s">
        <v>947</v>
      </c>
      <c r="B56" s="25" t="s">
        <v>1123</v>
      </c>
      <c r="C56" s="29" t="s">
        <v>1124</v>
      </c>
      <c r="D56" s="29" t="s">
        <v>950</v>
      </c>
      <c r="E56" s="29" t="s">
        <v>690</v>
      </c>
      <c r="F56" s="29" t="s">
        <v>687</v>
      </c>
    </row>
    <row r="57" spans="1:6" ht="30" x14ac:dyDescent="0.35">
      <c r="A57" s="42" t="s">
        <v>947</v>
      </c>
      <c r="B57" s="19" t="s">
        <v>1125</v>
      </c>
      <c r="C57" s="23" t="s">
        <v>1126</v>
      </c>
      <c r="D57" s="23" t="s">
        <v>950</v>
      </c>
      <c r="E57" s="23" t="s">
        <v>690</v>
      </c>
      <c r="F57" s="23" t="s">
        <v>687</v>
      </c>
    </row>
    <row r="58" spans="1:6" ht="30" x14ac:dyDescent="0.35">
      <c r="A58" s="43" t="s">
        <v>947</v>
      </c>
      <c r="B58" s="25" t="s">
        <v>1127</v>
      </c>
      <c r="C58" s="29" t="s">
        <v>1128</v>
      </c>
      <c r="D58" s="29" t="s">
        <v>950</v>
      </c>
      <c r="E58" s="29" t="s">
        <v>690</v>
      </c>
      <c r="F58" s="29" t="s">
        <v>687</v>
      </c>
    </row>
    <row r="59" spans="1:6" ht="20" x14ac:dyDescent="0.35">
      <c r="A59" s="42" t="s">
        <v>947</v>
      </c>
      <c r="B59" s="19" t="s">
        <v>1129</v>
      </c>
      <c r="C59" s="23" t="s">
        <v>1130</v>
      </c>
      <c r="D59" s="23" t="s">
        <v>950</v>
      </c>
      <c r="E59" s="23" t="s">
        <v>690</v>
      </c>
      <c r="F59" s="23" t="s">
        <v>687</v>
      </c>
    </row>
    <row r="60" spans="1:6" ht="30" x14ac:dyDescent="0.35">
      <c r="A60" s="43" t="s">
        <v>947</v>
      </c>
      <c r="B60" s="25" t="s">
        <v>1131</v>
      </c>
      <c r="C60" s="29" t="s">
        <v>1132</v>
      </c>
      <c r="D60" s="29" t="s">
        <v>950</v>
      </c>
      <c r="E60" s="29" t="s">
        <v>690</v>
      </c>
      <c r="F60" s="29" t="s">
        <v>687</v>
      </c>
    </row>
    <row r="61" spans="1:6" ht="20" x14ac:dyDescent="0.35">
      <c r="A61" s="42" t="s">
        <v>947</v>
      </c>
      <c r="B61" s="19" t="s">
        <v>1133</v>
      </c>
      <c r="C61" s="23" t="s">
        <v>1134</v>
      </c>
      <c r="D61" s="23" t="s">
        <v>950</v>
      </c>
      <c r="E61" s="23" t="s">
        <v>690</v>
      </c>
      <c r="F61" s="23" t="s">
        <v>687</v>
      </c>
    </row>
    <row r="62" spans="1:6" ht="20" x14ac:dyDescent="0.35">
      <c r="A62" s="43" t="s">
        <v>947</v>
      </c>
      <c r="B62" s="25" t="s">
        <v>1135</v>
      </c>
      <c r="C62" s="29" t="s">
        <v>1136</v>
      </c>
      <c r="D62" s="29" t="s">
        <v>950</v>
      </c>
      <c r="E62" s="29" t="s">
        <v>690</v>
      </c>
      <c r="F62" s="29" t="s">
        <v>687</v>
      </c>
    </row>
    <row r="63" spans="1:6" ht="20" x14ac:dyDescent="0.35">
      <c r="A63" s="42" t="s">
        <v>947</v>
      </c>
      <c r="B63" s="19" t="s">
        <v>1137</v>
      </c>
      <c r="C63" s="23" t="s">
        <v>1138</v>
      </c>
      <c r="D63" s="23" t="s">
        <v>950</v>
      </c>
      <c r="E63" s="23" t="s">
        <v>690</v>
      </c>
      <c r="F63" s="23" t="s">
        <v>687</v>
      </c>
    </row>
    <row r="64" spans="1:6" ht="30" x14ac:dyDescent="0.35">
      <c r="A64" s="43" t="s">
        <v>947</v>
      </c>
      <c r="B64" s="25" t="s">
        <v>1139</v>
      </c>
      <c r="C64" s="29" t="s">
        <v>1140</v>
      </c>
      <c r="D64" s="29" t="s">
        <v>950</v>
      </c>
      <c r="E64" s="29" t="s">
        <v>690</v>
      </c>
      <c r="F64" s="29" t="s">
        <v>687</v>
      </c>
    </row>
    <row r="65" spans="1:6" ht="30" x14ac:dyDescent="0.35">
      <c r="A65" s="42" t="s">
        <v>947</v>
      </c>
      <c r="B65" s="19" t="s">
        <v>1141</v>
      </c>
      <c r="C65" s="23" t="s">
        <v>1142</v>
      </c>
      <c r="D65" s="23" t="s">
        <v>950</v>
      </c>
      <c r="E65" s="23" t="s">
        <v>690</v>
      </c>
      <c r="F65" s="23" t="s">
        <v>687</v>
      </c>
    </row>
    <row r="66" spans="1:6" ht="20" x14ac:dyDescent="0.35">
      <c r="A66" s="43" t="s">
        <v>947</v>
      </c>
      <c r="B66" s="25" t="s">
        <v>1143</v>
      </c>
      <c r="C66" s="29" t="s">
        <v>1144</v>
      </c>
      <c r="D66" s="29" t="s">
        <v>950</v>
      </c>
      <c r="E66" s="29" t="s">
        <v>690</v>
      </c>
      <c r="F66" s="29" t="s">
        <v>687</v>
      </c>
    </row>
    <row r="67" spans="1:6" ht="30" x14ac:dyDescent="0.35">
      <c r="A67" s="42" t="s">
        <v>947</v>
      </c>
      <c r="B67" s="19" t="s">
        <v>1145</v>
      </c>
      <c r="C67" s="23" t="s">
        <v>1146</v>
      </c>
      <c r="D67" s="23" t="s">
        <v>950</v>
      </c>
      <c r="E67" s="23" t="s">
        <v>690</v>
      </c>
      <c r="F67" s="23" t="s">
        <v>687</v>
      </c>
    </row>
    <row r="68" spans="1:6" ht="20" x14ac:dyDescent="0.35">
      <c r="A68" s="43" t="s">
        <v>947</v>
      </c>
      <c r="B68" s="25" t="s">
        <v>1147</v>
      </c>
      <c r="C68" s="29" t="s">
        <v>1148</v>
      </c>
      <c r="D68" s="29" t="s">
        <v>950</v>
      </c>
      <c r="E68" s="29" t="s">
        <v>690</v>
      </c>
      <c r="F68" s="29" t="s">
        <v>687</v>
      </c>
    </row>
    <row r="69" spans="1:6" ht="30" x14ac:dyDescent="0.35">
      <c r="A69" s="42" t="s">
        <v>947</v>
      </c>
      <c r="B69" s="19" t="s">
        <v>1149</v>
      </c>
      <c r="C69" s="23" t="s">
        <v>1150</v>
      </c>
      <c r="D69" s="23" t="s">
        <v>950</v>
      </c>
      <c r="E69" s="23" t="s">
        <v>690</v>
      </c>
      <c r="F69" s="23" t="s">
        <v>687</v>
      </c>
    </row>
    <row r="70" spans="1:6" ht="20" x14ac:dyDescent="0.35">
      <c r="A70" s="43" t="s">
        <v>947</v>
      </c>
      <c r="B70" s="25" t="s">
        <v>1151</v>
      </c>
      <c r="C70" s="29" t="s">
        <v>1152</v>
      </c>
      <c r="D70" s="29" t="s">
        <v>950</v>
      </c>
      <c r="E70" s="29" t="s">
        <v>690</v>
      </c>
      <c r="F70" s="29" t="s">
        <v>687</v>
      </c>
    </row>
    <row r="71" spans="1:6" ht="20" x14ac:dyDescent="0.35">
      <c r="A71" s="42" t="s">
        <v>947</v>
      </c>
      <c r="B71" s="19" t="s">
        <v>1153</v>
      </c>
      <c r="C71" s="23" t="s">
        <v>1154</v>
      </c>
      <c r="D71" s="23" t="s">
        <v>950</v>
      </c>
      <c r="E71" s="23" t="s">
        <v>690</v>
      </c>
      <c r="F71" s="23" t="s">
        <v>687</v>
      </c>
    </row>
    <row r="72" spans="1:6" ht="20" x14ac:dyDescent="0.35">
      <c r="A72" s="43" t="s">
        <v>947</v>
      </c>
      <c r="B72" s="25" t="s">
        <v>1155</v>
      </c>
      <c r="C72" s="29" t="s">
        <v>1156</v>
      </c>
      <c r="D72" s="29" t="s">
        <v>950</v>
      </c>
      <c r="E72" s="29" t="s">
        <v>690</v>
      </c>
      <c r="F72" s="29" t="s">
        <v>687</v>
      </c>
    </row>
    <row r="73" spans="1:6" ht="30" x14ac:dyDescent="0.35">
      <c r="A73" s="42" t="s">
        <v>947</v>
      </c>
      <c r="B73" s="19" t="s">
        <v>1157</v>
      </c>
      <c r="C73" s="23" t="s">
        <v>1158</v>
      </c>
      <c r="D73" s="23" t="s">
        <v>950</v>
      </c>
      <c r="E73" s="23" t="s">
        <v>33</v>
      </c>
      <c r="F73" s="23" t="s">
        <v>34</v>
      </c>
    </row>
    <row r="74" spans="1:6" ht="30" x14ac:dyDescent="0.35">
      <c r="A74" s="43" t="s">
        <v>947</v>
      </c>
      <c r="B74" s="25" t="s">
        <v>1159</v>
      </c>
      <c r="C74" s="29" t="s">
        <v>1160</v>
      </c>
      <c r="D74" s="29" t="s">
        <v>950</v>
      </c>
      <c r="E74" s="29" t="s">
        <v>33</v>
      </c>
      <c r="F74" s="29" t="s">
        <v>34</v>
      </c>
    </row>
    <row r="75" spans="1:6" ht="30" x14ac:dyDescent="0.35">
      <c r="A75" s="42" t="s">
        <v>947</v>
      </c>
      <c r="B75" s="19" t="s">
        <v>1161</v>
      </c>
      <c r="C75" s="23" t="s">
        <v>1162</v>
      </c>
      <c r="D75" s="23" t="s">
        <v>950</v>
      </c>
      <c r="E75" s="23" t="s">
        <v>33</v>
      </c>
      <c r="F75" s="23" t="s">
        <v>34</v>
      </c>
    </row>
    <row r="76" spans="1:6" ht="20" x14ac:dyDescent="0.35">
      <c r="A76" s="43" t="s">
        <v>947</v>
      </c>
      <c r="B76" s="25" t="s">
        <v>1163</v>
      </c>
      <c r="C76" s="29" t="s">
        <v>1164</v>
      </c>
      <c r="D76" s="29" t="s">
        <v>950</v>
      </c>
      <c r="E76" s="29" t="s">
        <v>329</v>
      </c>
      <c r="F76" s="29" t="s">
        <v>318</v>
      </c>
    </row>
    <row r="77" spans="1:6" x14ac:dyDescent="0.35">
      <c r="A77" s="42" t="s">
        <v>947</v>
      </c>
      <c r="B77" s="19" t="s">
        <v>1165</v>
      </c>
      <c r="C77" s="23" t="s">
        <v>1166</v>
      </c>
      <c r="D77" s="23" t="s">
        <v>950</v>
      </c>
      <c r="E77" s="23" t="s">
        <v>329</v>
      </c>
      <c r="F77" s="23" t="s">
        <v>318</v>
      </c>
    </row>
    <row r="78" spans="1:6" ht="20" x14ac:dyDescent="0.35">
      <c r="A78" s="43" t="s">
        <v>947</v>
      </c>
      <c r="B78" s="25" t="s">
        <v>1167</v>
      </c>
      <c r="C78" s="29" t="s">
        <v>1168</v>
      </c>
      <c r="D78" s="29" t="s">
        <v>950</v>
      </c>
      <c r="E78" s="29" t="s">
        <v>329</v>
      </c>
      <c r="F78" s="29" t="s">
        <v>318</v>
      </c>
    </row>
    <row r="79" spans="1:6" ht="20" x14ac:dyDescent="0.35">
      <c r="A79" s="42" t="s">
        <v>947</v>
      </c>
      <c r="B79" s="19" t="s">
        <v>1169</v>
      </c>
      <c r="C79" s="23" t="s">
        <v>1170</v>
      </c>
      <c r="D79" s="23" t="s">
        <v>950</v>
      </c>
      <c r="E79" s="23" t="s">
        <v>329</v>
      </c>
      <c r="F79" s="23" t="s">
        <v>318</v>
      </c>
    </row>
    <row r="80" spans="1:6" ht="20" x14ac:dyDescent="0.35">
      <c r="A80" s="43" t="s">
        <v>947</v>
      </c>
      <c r="B80" s="25" t="s">
        <v>1171</v>
      </c>
      <c r="C80" s="29" t="s">
        <v>1172</v>
      </c>
      <c r="D80" s="29" t="s">
        <v>950</v>
      </c>
      <c r="E80" s="29" t="s">
        <v>329</v>
      </c>
      <c r="F80" s="29" t="s">
        <v>318</v>
      </c>
    </row>
    <row r="81" spans="1:6" ht="30" x14ac:dyDescent="0.35">
      <c r="A81" s="42" t="s">
        <v>947</v>
      </c>
      <c r="B81" s="19" t="s">
        <v>1173</v>
      </c>
      <c r="C81" s="23" t="s">
        <v>1174</v>
      </c>
      <c r="D81" s="23" t="s">
        <v>950</v>
      </c>
      <c r="E81" s="23" t="s">
        <v>329</v>
      </c>
      <c r="F81" s="23" t="s">
        <v>318</v>
      </c>
    </row>
    <row r="82" spans="1:6" ht="30" x14ac:dyDescent="0.35">
      <c r="A82" s="43" t="s">
        <v>947</v>
      </c>
      <c r="B82" s="25" t="s">
        <v>1175</v>
      </c>
      <c r="C82" s="29" t="s">
        <v>1176</v>
      </c>
      <c r="D82" s="29" t="s">
        <v>950</v>
      </c>
      <c r="E82" s="29" t="s">
        <v>329</v>
      </c>
      <c r="F82" s="29" t="s">
        <v>318</v>
      </c>
    </row>
    <row r="83" spans="1:6" ht="20" x14ac:dyDescent="0.35">
      <c r="A83" s="42" t="s">
        <v>947</v>
      </c>
      <c r="B83" s="19" t="s">
        <v>1177</v>
      </c>
      <c r="C83" s="23" t="s">
        <v>1178</v>
      </c>
      <c r="D83" s="23" t="s">
        <v>950</v>
      </c>
      <c r="E83" s="23" t="s">
        <v>329</v>
      </c>
      <c r="F83" s="23" t="s">
        <v>318</v>
      </c>
    </row>
    <row r="84" spans="1:6" ht="20" x14ac:dyDescent="0.35">
      <c r="A84" s="43" t="s">
        <v>947</v>
      </c>
      <c r="B84" s="25" t="s">
        <v>1179</v>
      </c>
      <c r="C84" s="29" t="s">
        <v>1180</v>
      </c>
      <c r="D84" s="29" t="s">
        <v>950</v>
      </c>
      <c r="E84" s="29" t="s">
        <v>329</v>
      </c>
      <c r="F84" s="29" t="s">
        <v>318</v>
      </c>
    </row>
    <row r="85" spans="1:6" ht="30" x14ac:dyDescent="0.35">
      <c r="A85" s="42" t="s">
        <v>947</v>
      </c>
      <c r="B85" s="19" t="s">
        <v>1181</v>
      </c>
      <c r="C85" s="23" t="s">
        <v>1182</v>
      </c>
      <c r="D85" s="23" t="s">
        <v>950</v>
      </c>
      <c r="E85" s="23" t="s">
        <v>329</v>
      </c>
      <c r="F85" s="23" t="s">
        <v>318</v>
      </c>
    </row>
    <row r="86" spans="1:6" ht="40" x14ac:dyDescent="0.35">
      <c r="A86" s="43" t="s">
        <v>947</v>
      </c>
      <c r="B86" s="25" t="s">
        <v>1183</v>
      </c>
      <c r="C86" s="29" t="s">
        <v>1184</v>
      </c>
      <c r="D86" s="29" t="s">
        <v>950</v>
      </c>
      <c r="E86" s="29" t="s">
        <v>329</v>
      </c>
      <c r="F86" s="29" t="s">
        <v>318</v>
      </c>
    </row>
    <row r="87" spans="1:6" ht="30" x14ac:dyDescent="0.35">
      <c r="A87" s="42" t="s">
        <v>947</v>
      </c>
      <c r="B87" s="19" t="s">
        <v>1185</v>
      </c>
      <c r="C87" s="23" t="s">
        <v>1186</v>
      </c>
      <c r="D87" s="23" t="s">
        <v>950</v>
      </c>
      <c r="E87" s="23" t="s">
        <v>329</v>
      </c>
      <c r="F87" s="23" t="s">
        <v>318</v>
      </c>
    </row>
    <row r="88" spans="1:6" ht="20" x14ac:dyDescent="0.35">
      <c r="A88" s="43" t="s">
        <v>947</v>
      </c>
      <c r="B88" s="25" t="s">
        <v>1187</v>
      </c>
      <c r="C88" s="29" t="s">
        <v>1188</v>
      </c>
      <c r="D88" s="29" t="s">
        <v>950</v>
      </c>
      <c r="E88" s="29" t="s">
        <v>329</v>
      </c>
      <c r="F88" s="29" t="s">
        <v>318</v>
      </c>
    </row>
    <row r="89" spans="1:6" ht="20" x14ac:dyDescent="0.35">
      <c r="A89" s="42" t="s">
        <v>947</v>
      </c>
      <c r="B89" s="19" t="s">
        <v>1189</v>
      </c>
      <c r="C89" s="23" t="s">
        <v>1190</v>
      </c>
      <c r="D89" s="23" t="s">
        <v>950</v>
      </c>
      <c r="E89" s="23" t="s">
        <v>329</v>
      </c>
      <c r="F89" s="23" t="s">
        <v>318</v>
      </c>
    </row>
    <row r="90" spans="1:6" ht="20" x14ac:dyDescent="0.35">
      <c r="A90" s="43" t="s">
        <v>947</v>
      </c>
      <c r="B90" s="25" t="s">
        <v>1191</v>
      </c>
      <c r="C90" s="29" t="s">
        <v>1192</v>
      </c>
      <c r="D90" s="29" t="s">
        <v>950</v>
      </c>
      <c r="E90" s="29" t="s">
        <v>125</v>
      </c>
      <c r="F90" s="29" t="s">
        <v>42</v>
      </c>
    </row>
    <row r="91" spans="1:6" x14ac:dyDescent="0.35">
      <c r="A91" s="42" t="s">
        <v>947</v>
      </c>
      <c r="B91" s="19" t="s">
        <v>1193</v>
      </c>
      <c r="C91" s="23" t="s">
        <v>1194</v>
      </c>
      <c r="D91" s="23" t="s">
        <v>950</v>
      </c>
      <c r="E91" s="23" t="s">
        <v>329</v>
      </c>
      <c r="F91" s="23" t="s">
        <v>318</v>
      </c>
    </row>
    <row r="92" spans="1:6" x14ac:dyDescent="0.35">
      <c r="A92" s="43" t="s">
        <v>947</v>
      </c>
      <c r="B92" s="25" t="s">
        <v>1196</v>
      </c>
      <c r="C92" s="29" t="s">
        <v>1197</v>
      </c>
      <c r="D92" s="29" t="s">
        <v>950</v>
      </c>
      <c r="E92" s="29" t="s">
        <v>329</v>
      </c>
      <c r="F92" s="29" t="s">
        <v>318</v>
      </c>
    </row>
    <row r="93" spans="1:6" ht="50" x14ac:dyDescent="0.35">
      <c r="A93" s="42" t="s">
        <v>947</v>
      </c>
      <c r="B93" s="19" t="s">
        <v>1198</v>
      </c>
      <c r="C93" s="23" t="s">
        <v>1199</v>
      </c>
      <c r="D93" s="23" t="s">
        <v>677</v>
      </c>
      <c r="E93" s="23" t="s">
        <v>690</v>
      </c>
      <c r="F93" s="23" t="s">
        <v>687</v>
      </c>
    </row>
    <row r="94" spans="1:6" ht="30" x14ac:dyDescent="0.35">
      <c r="A94" s="43" t="s">
        <v>947</v>
      </c>
      <c r="B94" s="25" t="s">
        <v>1200</v>
      </c>
      <c r="C94" s="29" t="s">
        <v>1201</v>
      </c>
      <c r="D94" s="29" t="s">
        <v>76</v>
      </c>
      <c r="E94" s="29" t="s">
        <v>33</v>
      </c>
      <c r="F94" s="29" t="s">
        <v>34</v>
      </c>
    </row>
    <row r="95" spans="1:6" ht="30" x14ac:dyDescent="0.35">
      <c r="A95" s="42" t="s">
        <v>947</v>
      </c>
      <c r="B95" s="19" t="s">
        <v>1202</v>
      </c>
      <c r="C95" s="23" t="s">
        <v>1203</v>
      </c>
      <c r="D95" s="23" t="s">
        <v>76</v>
      </c>
      <c r="E95" s="23" t="s">
        <v>125</v>
      </c>
      <c r="F95" s="23" t="s">
        <v>42</v>
      </c>
    </row>
    <row r="96" spans="1:6" ht="20" x14ac:dyDescent="0.35">
      <c r="A96" s="43" t="s">
        <v>947</v>
      </c>
      <c r="B96" s="25" t="s">
        <v>1204</v>
      </c>
      <c r="C96" s="29" t="s">
        <v>1205</v>
      </c>
      <c r="D96" s="29" t="s">
        <v>76</v>
      </c>
      <c r="E96" s="29" t="s">
        <v>33</v>
      </c>
      <c r="F96" s="29" t="s">
        <v>34</v>
      </c>
    </row>
    <row r="97" spans="1:6" ht="30" x14ac:dyDescent="0.35">
      <c r="A97" s="42" t="s">
        <v>947</v>
      </c>
      <c r="B97" s="19" t="s">
        <v>1206</v>
      </c>
      <c r="C97" s="23" t="s">
        <v>1207</v>
      </c>
      <c r="D97" s="23" t="s">
        <v>76</v>
      </c>
      <c r="E97" s="23" t="s">
        <v>690</v>
      </c>
      <c r="F97" s="23" t="s">
        <v>687</v>
      </c>
    </row>
    <row r="98" spans="1:6" ht="30" x14ac:dyDescent="0.35">
      <c r="A98" s="43" t="s">
        <v>947</v>
      </c>
      <c r="B98" s="25" t="s">
        <v>1208</v>
      </c>
      <c r="C98" s="29" t="s">
        <v>1209</v>
      </c>
      <c r="D98" s="29" t="s">
        <v>76</v>
      </c>
      <c r="E98" s="29" t="s">
        <v>33</v>
      </c>
      <c r="F98" s="29" t="s">
        <v>34</v>
      </c>
    </row>
    <row r="99" spans="1:6" ht="20" x14ac:dyDescent="0.35">
      <c r="A99" s="42" t="s">
        <v>947</v>
      </c>
      <c r="B99" s="19" t="s">
        <v>1210</v>
      </c>
      <c r="C99" s="23" t="s">
        <v>1211</v>
      </c>
      <c r="D99" s="23" t="s">
        <v>76</v>
      </c>
      <c r="E99" s="23" t="s">
        <v>33</v>
      </c>
      <c r="F99" s="23" t="s">
        <v>34</v>
      </c>
    </row>
    <row r="100" spans="1:6" ht="30" x14ac:dyDescent="0.35">
      <c r="A100" s="43" t="s">
        <v>947</v>
      </c>
      <c r="B100" s="25" t="s">
        <v>1212</v>
      </c>
      <c r="C100" s="29" t="s">
        <v>1213</v>
      </c>
      <c r="D100" s="29" t="s">
        <v>76</v>
      </c>
      <c r="E100" s="29" t="s">
        <v>690</v>
      </c>
      <c r="F100" s="29" t="s">
        <v>687</v>
      </c>
    </row>
    <row r="101" spans="1:6" ht="30" x14ac:dyDescent="0.35">
      <c r="A101" s="42" t="s">
        <v>947</v>
      </c>
      <c r="B101" s="19" t="s">
        <v>1214</v>
      </c>
      <c r="C101" s="23" t="s">
        <v>1215</v>
      </c>
      <c r="D101" s="23" t="s">
        <v>76</v>
      </c>
      <c r="E101" s="23" t="s">
        <v>33</v>
      </c>
      <c r="F101" s="23" t="s">
        <v>34</v>
      </c>
    </row>
    <row r="102" spans="1:6" ht="30" x14ac:dyDescent="0.35">
      <c r="A102" s="43" t="s">
        <v>947</v>
      </c>
      <c r="B102" s="25" t="s">
        <v>1216</v>
      </c>
      <c r="C102" s="29" t="s">
        <v>1217</v>
      </c>
      <c r="D102" s="29" t="s">
        <v>76</v>
      </c>
      <c r="E102" s="29" t="s">
        <v>33</v>
      </c>
      <c r="F102" s="29" t="s">
        <v>34</v>
      </c>
    </row>
    <row r="103" spans="1:6" ht="30" x14ac:dyDescent="0.35">
      <c r="A103" s="42" t="s">
        <v>947</v>
      </c>
      <c r="B103" s="19" t="s">
        <v>1218</v>
      </c>
      <c r="C103" s="23" t="s">
        <v>1219</v>
      </c>
      <c r="D103" s="23" t="s">
        <v>76</v>
      </c>
      <c r="E103" s="23" t="s">
        <v>125</v>
      </c>
      <c r="F103" s="23" t="s">
        <v>42</v>
      </c>
    </row>
    <row r="104" spans="1:6" ht="40" x14ac:dyDescent="0.35">
      <c r="A104" s="43" t="s">
        <v>947</v>
      </c>
      <c r="B104" s="25" t="s">
        <v>1220</v>
      </c>
      <c r="C104" s="29" t="s">
        <v>1221</v>
      </c>
      <c r="D104" s="29" t="s">
        <v>76</v>
      </c>
      <c r="E104" s="29" t="s">
        <v>125</v>
      </c>
      <c r="F104" s="29" t="s">
        <v>42</v>
      </c>
    </row>
    <row r="105" spans="1:6" ht="30" x14ac:dyDescent="0.35">
      <c r="A105" s="42" t="s">
        <v>947</v>
      </c>
      <c r="B105" s="19" t="s">
        <v>1222</v>
      </c>
      <c r="C105" s="23" t="s">
        <v>1223</v>
      </c>
      <c r="D105" s="23" t="s">
        <v>76</v>
      </c>
      <c r="E105" s="23" t="s">
        <v>690</v>
      </c>
      <c r="F105" s="30" t="s">
        <v>1397</v>
      </c>
    </row>
    <row r="106" spans="1:6" ht="20" x14ac:dyDescent="0.35">
      <c r="A106" s="43" t="s">
        <v>947</v>
      </c>
      <c r="B106" s="25" t="s">
        <v>1224</v>
      </c>
      <c r="C106" s="29" t="s">
        <v>1225</v>
      </c>
      <c r="D106" s="29" t="s">
        <v>1226</v>
      </c>
      <c r="E106" s="29" t="s">
        <v>690</v>
      </c>
      <c r="F106" s="29" t="s">
        <v>687</v>
      </c>
    </row>
    <row r="107" spans="1:6" ht="20" x14ac:dyDescent="0.35">
      <c r="A107" s="42" t="s">
        <v>947</v>
      </c>
      <c r="B107" s="19" t="s">
        <v>1227</v>
      </c>
      <c r="C107" s="23" t="s">
        <v>1228</v>
      </c>
      <c r="D107" s="23" t="s">
        <v>1229</v>
      </c>
      <c r="E107" s="23" t="s">
        <v>125</v>
      </c>
      <c r="F107" s="23" t="s">
        <v>42</v>
      </c>
    </row>
    <row r="108" spans="1:6" ht="30" x14ac:dyDescent="0.35">
      <c r="A108" s="43" t="s">
        <v>947</v>
      </c>
      <c r="B108" s="25" t="s">
        <v>1230</v>
      </c>
      <c r="C108" s="29" t="s">
        <v>1231</v>
      </c>
      <c r="D108" s="29" t="s">
        <v>1229</v>
      </c>
      <c r="E108" s="29" t="s">
        <v>125</v>
      </c>
      <c r="F108" s="29" t="s">
        <v>42</v>
      </c>
    </row>
    <row r="109" spans="1:6" ht="20" x14ac:dyDescent="0.35">
      <c r="A109" s="42" t="s">
        <v>947</v>
      </c>
      <c r="B109" s="19" t="s">
        <v>1232</v>
      </c>
      <c r="C109" s="23" t="s">
        <v>1233</v>
      </c>
      <c r="D109" s="23" t="s">
        <v>1229</v>
      </c>
      <c r="E109" s="23" t="s">
        <v>329</v>
      </c>
      <c r="F109" s="23" t="s">
        <v>318</v>
      </c>
    </row>
    <row r="110" spans="1:6" ht="40" x14ac:dyDescent="0.35">
      <c r="A110" s="43" t="s">
        <v>947</v>
      </c>
      <c r="B110" s="25" t="s">
        <v>1234</v>
      </c>
      <c r="C110" s="29" t="s">
        <v>1235</v>
      </c>
      <c r="D110" s="29" t="s">
        <v>1236</v>
      </c>
      <c r="E110" s="29" t="s">
        <v>125</v>
      </c>
      <c r="F110" s="29" t="s">
        <v>42</v>
      </c>
    </row>
    <row r="111" spans="1:6" ht="20" x14ac:dyDescent="0.35">
      <c r="A111" s="42" t="s">
        <v>947</v>
      </c>
      <c r="B111" s="19" t="s">
        <v>1237</v>
      </c>
      <c r="C111" s="23" t="s">
        <v>1238</v>
      </c>
      <c r="D111" s="23" t="s">
        <v>1239</v>
      </c>
      <c r="E111" s="23" t="s">
        <v>125</v>
      </c>
      <c r="F111" s="23" t="s">
        <v>42</v>
      </c>
    </row>
    <row r="112" spans="1:6" x14ac:dyDescent="0.35">
      <c r="A112" s="43" t="s">
        <v>83</v>
      </c>
      <c r="B112" s="25" t="s">
        <v>1252</v>
      </c>
      <c r="C112" s="29" t="s">
        <v>1253</v>
      </c>
      <c r="D112" s="29" t="s">
        <v>41</v>
      </c>
      <c r="E112" s="29" t="s">
        <v>125</v>
      </c>
      <c r="F112" s="29" t="s">
        <v>42</v>
      </c>
    </row>
    <row r="113" spans="1:6" ht="30" x14ac:dyDescent="0.35">
      <c r="A113" s="42" t="s">
        <v>83</v>
      </c>
      <c r="B113" s="19" t="s">
        <v>1254</v>
      </c>
      <c r="C113" s="23" t="s">
        <v>1255</v>
      </c>
      <c r="D113" s="23" t="s">
        <v>41</v>
      </c>
      <c r="E113" s="23" t="s">
        <v>125</v>
      </c>
      <c r="F113" s="23" t="s">
        <v>42</v>
      </c>
    </row>
    <row r="114" spans="1:6" x14ac:dyDescent="0.35">
      <c r="A114" s="43" t="s">
        <v>83</v>
      </c>
      <c r="B114" s="25" t="s">
        <v>1337</v>
      </c>
      <c r="C114" s="29" t="s">
        <v>1338</v>
      </c>
      <c r="D114" s="29" t="s">
        <v>41</v>
      </c>
      <c r="E114" s="29" t="s">
        <v>125</v>
      </c>
      <c r="F114" s="29" t="s">
        <v>42</v>
      </c>
    </row>
    <row r="115" spans="1:6" x14ac:dyDescent="0.35">
      <c r="A115" s="43" t="s">
        <v>87</v>
      </c>
      <c r="B115" s="25" t="s">
        <v>1252</v>
      </c>
      <c r="C115" s="29" t="s">
        <v>1253</v>
      </c>
      <c r="D115" s="29" t="s">
        <v>41</v>
      </c>
      <c r="E115" s="29" t="s">
        <v>125</v>
      </c>
      <c r="F115" s="29" t="s">
        <v>42</v>
      </c>
    </row>
    <row r="116" spans="1:6" ht="30" x14ac:dyDescent="0.35">
      <c r="A116" s="42" t="s">
        <v>87</v>
      </c>
      <c r="B116" s="19" t="s">
        <v>1254</v>
      </c>
      <c r="C116" s="23" t="s">
        <v>1255</v>
      </c>
      <c r="D116" s="23" t="s">
        <v>41</v>
      </c>
      <c r="E116" s="23" t="s">
        <v>125</v>
      </c>
      <c r="F116" s="23" t="s">
        <v>42</v>
      </c>
    </row>
    <row r="117" spans="1:6" ht="20" x14ac:dyDescent="0.35">
      <c r="A117" s="43" t="s">
        <v>87</v>
      </c>
      <c r="B117" s="25" t="s">
        <v>1257</v>
      </c>
      <c r="C117" s="29" t="s">
        <v>1258</v>
      </c>
      <c r="D117" s="29" t="s">
        <v>41</v>
      </c>
      <c r="E117" s="29" t="s">
        <v>125</v>
      </c>
      <c r="F117" s="29" t="s">
        <v>42</v>
      </c>
    </row>
    <row r="118" spans="1:6" ht="30" x14ac:dyDescent="0.35">
      <c r="A118" s="42" t="s">
        <v>87</v>
      </c>
      <c r="B118" s="19" t="s">
        <v>1259</v>
      </c>
      <c r="C118" s="23" t="s">
        <v>1260</v>
      </c>
      <c r="D118" s="23" t="s">
        <v>41</v>
      </c>
      <c r="E118" s="23" t="s">
        <v>125</v>
      </c>
      <c r="F118" s="23" t="s">
        <v>42</v>
      </c>
    </row>
    <row r="119" spans="1:6" ht="20" x14ac:dyDescent="0.35">
      <c r="A119" s="42" t="s">
        <v>560</v>
      </c>
      <c r="B119" s="19" t="s">
        <v>1261</v>
      </c>
      <c r="C119" s="23" t="s">
        <v>1262</v>
      </c>
      <c r="D119" s="23" t="s">
        <v>563</v>
      </c>
      <c r="E119" s="23" t="s">
        <v>125</v>
      </c>
      <c r="F119" s="23" t="s">
        <v>42</v>
      </c>
    </row>
    <row r="120" spans="1:6" ht="20" x14ac:dyDescent="0.35">
      <c r="A120" s="43" t="s">
        <v>560</v>
      </c>
      <c r="B120" s="25" t="s">
        <v>1263</v>
      </c>
      <c r="C120" s="29" t="s">
        <v>1264</v>
      </c>
      <c r="D120" s="29" t="s">
        <v>563</v>
      </c>
      <c r="E120" s="29" t="s">
        <v>125</v>
      </c>
      <c r="F120" s="29" t="s">
        <v>42</v>
      </c>
    </row>
    <row r="121" spans="1:6" ht="30" x14ac:dyDescent="0.35">
      <c r="A121" s="42" t="s">
        <v>560</v>
      </c>
      <c r="B121" s="19" t="s">
        <v>1265</v>
      </c>
      <c r="C121" s="23" t="s">
        <v>1266</v>
      </c>
      <c r="D121" s="23" t="s">
        <v>563</v>
      </c>
      <c r="E121" s="23" t="s">
        <v>125</v>
      </c>
      <c r="F121" s="23" t="s">
        <v>42</v>
      </c>
    </row>
    <row r="122" spans="1:6" x14ac:dyDescent="0.35">
      <c r="A122" s="43" t="s">
        <v>560</v>
      </c>
      <c r="B122" s="25" t="s">
        <v>1267</v>
      </c>
      <c r="C122" s="29" t="s">
        <v>1268</v>
      </c>
      <c r="D122" s="29" t="s">
        <v>563</v>
      </c>
      <c r="E122" s="29" t="s">
        <v>125</v>
      </c>
      <c r="F122" s="29" t="s">
        <v>42</v>
      </c>
    </row>
    <row r="123" spans="1:6" x14ac:dyDescent="0.35">
      <c r="A123" s="42" t="s">
        <v>560</v>
      </c>
      <c r="B123" s="19" t="s">
        <v>1269</v>
      </c>
      <c r="C123" s="23" t="s">
        <v>1270</v>
      </c>
      <c r="D123" s="23" t="s">
        <v>563</v>
      </c>
      <c r="E123" s="23" t="s">
        <v>125</v>
      </c>
      <c r="F123" s="23" t="s">
        <v>42</v>
      </c>
    </row>
    <row r="124" spans="1:6" ht="20" x14ac:dyDescent="0.35">
      <c r="A124" s="43" t="s">
        <v>560</v>
      </c>
      <c r="B124" s="25" t="s">
        <v>1271</v>
      </c>
      <c r="C124" s="29" t="s">
        <v>1272</v>
      </c>
      <c r="D124" s="29" t="s">
        <v>563</v>
      </c>
      <c r="E124" s="29" t="s">
        <v>125</v>
      </c>
      <c r="F124" s="29" t="s">
        <v>42</v>
      </c>
    </row>
    <row r="125" spans="1:6" ht="40" x14ac:dyDescent="0.35">
      <c r="A125" s="42" t="s">
        <v>560</v>
      </c>
      <c r="B125" s="19" t="s">
        <v>1273</v>
      </c>
      <c r="C125" s="23" t="s">
        <v>1274</v>
      </c>
      <c r="D125" s="23" t="s">
        <v>563</v>
      </c>
      <c r="E125" s="23" t="s">
        <v>125</v>
      </c>
      <c r="F125" s="23" t="s">
        <v>42</v>
      </c>
    </row>
    <row r="126" spans="1:6" ht="30" x14ac:dyDescent="0.35">
      <c r="A126" s="43" t="s">
        <v>560</v>
      </c>
      <c r="B126" s="25" t="s">
        <v>1275</v>
      </c>
      <c r="C126" s="29" t="s">
        <v>1276</v>
      </c>
      <c r="D126" s="29" t="s">
        <v>563</v>
      </c>
      <c r="E126" s="29" t="s">
        <v>125</v>
      </c>
      <c r="F126" s="29" t="s">
        <v>42</v>
      </c>
    </row>
    <row r="127" spans="1:6" x14ac:dyDescent="0.35">
      <c r="A127" s="42" t="s">
        <v>560</v>
      </c>
      <c r="B127" s="19" t="s">
        <v>1277</v>
      </c>
      <c r="C127" s="23" t="s">
        <v>1278</v>
      </c>
      <c r="D127" s="23" t="s">
        <v>563</v>
      </c>
      <c r="E127" s="23" t="s">
        <v>125</v>
      </c>
      <c r="F127" s="23" t="s">
        <v>42</v>
      </c>
    </row>
    <row r="128" spans="1:6" ht="20" x14ac:dyDescent="0.35">
      <c r="A128" s="43" t="s">
        <v>560</v>
      </c>
      <c r="B128" s="25" t="s">
        <v>1279</v>
      </c>
      <c r="C128" s="29" t="s">
        <v>1280</v>
      </c>
      <c r="D128" s="29" t="s">
        <v>563</v>
      </c>
      <c r="E128" s="29" t="s">
        <v>125</v>
      </c>
      <c r="F128" s="29" t="s">
        <v>42</v>
      </c>
    </row>
    <row r="129" spans="1:6" ht="20" x14ac:dyDescent="0.35">
      <c r="A129" s="42" t="s">
        <v>560</v>
      </c>
      <c r="B129" s="19" t="s">
        <v>1281</v>
      </c>
      <c r="C129" s="23" t="s">
        <v>1282</v>
      </c>
      <c r="D129" s="23" t="s">
        <v>563</v>
      </c>
      <c r="E129" s="23" t="s">
        <v>125</v>
      </c>
      <c r="F129" s="23" t="s">
        <v>42</v>
      </c>
    </row>
    <row r="130" spans="1:6" ht="30" x14ac:dyDescent="0.35">
      <c r="A130" s="43" t="s">
        <v>560</v>
      </c>
      <c r="B130" s="25" t="s">
        <v>1283</v>
      </c>
      <c r="C130" s="29" t="s">
        <v>1284</v>
      </c>
      <c r="D130" s="29" t="s">
        <v>563</v>
      </c>
      <c r="E130" s="29" t="s">
        <v>125</v>
      </c>
      <c r="F130" s="29" t="s">
        <v>42</v>
      </c>
    </row>
    <row r="131" spans="1:6" ht="30" x14ac:dyDescent="0.35">
      <c r="A131" s="42" t="s">
        <v>560</v>
      </c>
      <c r="B131" s="19" t="s">
        <v>1285</v>
      </c>
      <c r="C131" s="23" t="s">
        <v>1286</v>
      </c>
      <c r="D131" s="23" t="s">
        <v>563</v>
      </c>
      <c r="E131" s="23" t="s">
        <v>125</v>
      </c>
      <c r="F131" s="23" t="s">
        <v>42</v>
      </c>
    </row>
    <row r="132" spans="1:6" ht="30" x14ac:dyDescent="0.35">
      <c r="A132" s="43" t="s">
        <v>560</v>
      </c>
      <c r="B132" s="25" t="s">
        <v>1287</v>
      </c>
      <c r="C132" s="29" t="s">
        <v>1288</v>
      </c>
      <c r="D132" s="29" t="s">
        <v>563</v>
      </c>
      <c r="E132" s="29" t="s">
        <v>125</v>
      </c>
      <c r="F132" s="29" t="s">
        <v>42</v>
      </c>
    </row>
    <row r="133" spans="1:6" x14ac:dyDescent="0.35">
      <c r="A133" s="42" t="s">
        <v>560</v>
      </c>
      <c r="B133" s="19" t="s">
        <v>1289</v>
      </c>
      <c r="C133" s="23" t="s">
        <v>1290</v>
      </c>
      <c r="D133" s="23" t="s">
        <v>563</v>
      </c>
      <c r="E133" s="23" t="s">
        <v>125</v>
      </c>
      <c r="F133" s="23" t="s">
        <v>42</v>
      </c>
    </row>
    <row r="134" spans="1:6" ht="30" x14ac:dyDescent="0.35">
      <c r="A134" s="43" t="s">
        <v>560</v>
      </c>
      <c r="B134" s="25" t="s">
        <v>1291</v>
      </c>
      <c r="C134" s="29" t="s">
        <v>1292</v>
      </c>
      <c r="D134" s="29" t="s">
        <v>563</v>
      </c>
      <c r="E134" s="29" t="s">
        <v>125</v>
      </c>
      <c r="F134" s="29" t="s">
        <v>42</v>
      </c>
    </row>
    <row r="135" spans="1:6" ht="30" x14ac:dyDescent="0.35">
      <c r="A135" s="42" t="s">
        <v>560</v>
      </c>
      <c r="B135" s="19" t="s">
        <v>1293</v>
      </c>
      <c r="C135" s="23" t="s">
        <v>1294</v>
      </c>
      <c r="D135" s="23" t="s">
        <v>563</v>
      </c>
      <c r="E135" s="23" t="s">
        <v>125</v>
      </c>
      <c r="F135" s="23" t="s">
        <v>42</v>
      </c>
    </row>
    <row r="136" spans="1:6" ht="20" x14ac:dyDescent="0.35">
      <c r="A136" s="43" t="s">
        <v>560</v>
      </c>
      <c r="B136" s="25" t="s">
        <v>1295</v>
      </c>
      <c r="C136" s="29" t="s">
        <v>1296</v>
      </c>
      <c r="D136" s="29" t="s">
        <v>563</v>
      </c>
      <c r="E136" s="29" t="s">
        <v>125</v>
      </c>
      <c r="F136" s="29" t="s">
        <v>42</v>
      </c>
    </row>
    <row r="137" spans="1:6" ht="20" x14ac:dyDescent="0.35">
      <c r="A137" s="42" t="s">
        <v>560</v>
      </c>
      <c r="B137" s="19" t="s">
        <v>1297</v>
      </c>
      <c r="C137" s="23" t="s">
        <v>1298</v>
      </c>
      <c r="D137" s="23" t="s">
        <v>563</v>
      </c>
      <c r="E137" s="23" t="s">
        <v>125</v>
      </c>
      <c r="F137" s="23" t="s">
        <v>42</v>
      </c>
    </row>
    <row r="138" spans="1:6" ht="30" x14ac:dyDescent="0.35">
      <c r="A138" s="43" t="s">
        <v>560</v>
      </c>
      <c r="B138" s="25" t="s">
        <v>1299</v>
      </c>
      <c r="C138" s="29" t="s">
        <v>1300</v>
      </c>
      <c r="D138" s="29" t="s">
        <v>563</v>
      </c>
      <c r="E138" s="29" t="s">
        <v>125</v>
      </c>
      <c r="F138" s="29" t="s">
        <v>42</v>
      </c>
    </row>
    <row r="139" spans="1:6" ht="30" x14ac:dyDescent="0.35">
      <c r="A139" s="42" t="s">
        <v>560</v>
      </c>
      <c r="B139" s="19" t="s">
        <v>1301</v>
      </c>
      <c r="C139" s="23" t="s">
        <v>1302</v>
      </c>
      <c r="D139" s="23" t="s">
        <v>563</v>
      </c>
      <c r="E139" s="23" t="s">
        <v>125</v>
      </c>
      <c r="F139" s="23" t="s">
        <v>42</v>
      </c>
    </row>
    <row r="140" spans="1:6" ht="20" x14ac:dyDescent="0.35">
      <c r="A140" s="43" t="s">
        <v>560</v>
      </c>
      <c r="B140" s="25" t="s">
        <v>1303</v>
      </c>
      <c r="C140" s="29" t="s">
        <v>1304</v>
      </c>
      <c r="D140" s="29" t="s">
        <v>563</v>
      </c>
      <c r="E140" s="29" t="s">
        <v>125</v>
      </c>
      <c r="F140" s="29" t="s">
        <v>42</v>
      </c>
    </row>
    <row r="141" spans="1:6" ht="20" x14ac:dyDescent="0.35">
      <c r="A141" s="42" t="s">
        <v>560</v>
      </c>
      <c r="B141" s="19" t="s">
        <v>1306</v>
      </c>
      <c r="C141" s="23" t="s">
        <v>1307</v>
      </c>
      <c r="D141" s="23" t="s">
        <v>563</v>
      </c>
      <c r="E141" s="23" t="s">
        <v>125</v>
      </c>
      <c r="F141" s="23" t="s">
        <v>42</v>
      </c>
    </row>
    <row r="142" spans="1:6" x14ac:dyDescent="0.35">
      <c r="A142" s="43" t="s">
        <v>560</v>
      </c>
      <c r="B142" s="25" t="s">
        <v>1309</v>
      </c>
      <c r="C142" s="29" t="s">
        <v>1310</v>
      </c>
      <c r="D142" s="29" t="s">
        <v>563</v>
      </c>
      <c r="E142" s="29" t="s">
        <v>125</v>
      </c>
      <c r="F142" s="29" t="s">
        <v>42</v>
      </c>
    </row>
    <row r="143" spans="1:6" x14ac:dyDescent="0.35">
      <c r="A143" s="42" t="s">
        <v>560</v>
      </c>
      <c r="B143" s="19" t="s">
        <v>1312</v>
      </c>
      <c r="C143" s="23" t="s">
        <v>1313</v>
      </c>
      <c r="D143" s="23" t="s">
        <v>563</v>
      </c>
      <c r="E143" s="23" t="s">
        <v>125</v>
      </c>
      <c r="F143" s="23" t="s">
        <v>42</v>
      </c>
    </row>
    <row r="144" spans="1:6" ht="30" x14ac:dyDescent="0.35">
      <c r="A144" s="43" t="s">
        <v>560</v>
      </c>
      <c r="B144" s="25" t="s">
        <v>1314</v>
      </c>
      <c r="C144" s="29" t="s">
        <v>1315</v>
      </c>
      <c r="D144" s="29" t="s">
        <v>563</v>
      </c>
      <c r="E144" s="29" t="s">
        <v>125</v>
      </c>
      <c r="F144" s="29" t="s">
        <v>42</v>
      </c>
    </row>
    <row r="145" spans="1:6" ht="20" x14ac:dyDescent="0.35">
      <c r="A145" s="42" t="s">
        <v>560</v>
      </c>
      <c r="B145" s="19" t="s">
        <v>1316</v>
      </c>
      <c r="C145" s="23" t="s">
        <v>1317</v>
      </c>
      <c r="D145" s="23" t="s">
        <v>563</v>
      </c>
      <c r="E145" s="23" t="s">
        <v>125</v>
      </c>
      <c r="F145" s="23" t="s">
        <v>42</v>
      </c>
    </row>
    <row r="146" spans="1:6" ht="30" x14ac:dyDescent="0.35">
      <c r="A146" s="43" t="s">
        <v>560</v>
      </c>
      <c r="B146" s="25" t="s">
        <v>1318</v>
      </c>
      <c r="C146" s="29" t="s">
        <v>1319</v>
      </c>
      <c r="D146" s="29" t="s">
        <v>563</v>
      </c>
      <c r="E146" s="29" t="s">
        <v>125</v>
      </c>
      <c r="F146" s="29" t="s">
        <v>42</v>
      </c>
    </row>
    <row r="147" spans="1:6" x14ac:dyDescent="0.35">
      <c r="A147" s="42" t="s">
        <v>560</v>
      </c>
      <c r="B147" s="19" t="s">
        <v>1320</v>
      </c>
      <c r="C147" s="23" t="s">
        <v>1321</v>
      </c>
      <c r="D147" s="23" t="s">
        <v>563</v>
      </c>
      <c r="E147" s="23" t="s">
        <v>125</v>
      </c>
      <c r="F147" s="23" t="s">
        <v>42</v>
      </c>
    </row>
    <row r="148" spans="1:6" ht="20" x14ac:dyDescent="0.35">
      <c r="A148" s="43" t="s">
        <v>560</v>
      </c>
      <c r="B148" s="25" t="s">
        <v>1322</v>
      </c>
      <c r="C148" s="29" t="s">
        <v>1323</v>
      </c>
      <c r="D148" s="29" t="s">
        <v>563</v>
      </c>
      <c r="E148" s="29" t="s">
        <v>125</v>
      </c>
      <c r="F148" s="29" t="s">
        <v>42</v>
      </c>
    </row>
    <row r="149" spans="1:6" ht="30" x14ac:dyDescent="0.35">
      <c r="A149" s="42" t="s">
        <v>560</v>
      </c>
      <c r="B149" s="19" t="s">
        <v>1324</v>
      </c>
      <c r="C149" s="23" t="s">
        <v>1325</v>
      </c>
      <c r="D149" s="23" t="s">
        <v>563</v>
      </c>
      <c r="E149" s="23" t="s">
        <v>125</v>
      </c>
      <c r="F149" s="23" t="s">
        <v>42</v>
      </c>
    </row>
    <row r="150" spans="1:6" ht="30" x14ac:dyDescent="0.35">
      <c r="A150" s="43" t="s">
        <v>560</v>
      </c>
      <c r="B150" s="25" t="s">
        <v>1326</v>
      </c>
      <c r="C150" s="29" t="s">
        <v>1327</v>
      </c>
      <c r="D150" s="29" t="s">
        <v>563</v>
      </c>
      <c r="E150" s="29" t="s">
        <v>125</v>
      </c>
      <c r="F150" s="29" t="s">
        <v>42</v>
      </c>
    </row>
    <row r="151" spans="1:6" x14ac:dyDescent="0.35">
      <c r="A151" s="42" t="s">
        <v>560</v>
      </c>
      <c r="B151" s="19" t="s">
        <v>1328</v>
      </c>
      <c r="C151" s="23" t="s">
        <v>621</v>
      </c>
      <c r="D151" s="23" t="s">
        <v>563</v>
      </c>
      <c r="E151" s="23" t="s">
        <v>125</v>
      </c>
      <c r="F151" s="23" t="s">
        <v>42</v>
      </c>
    </row>
    <row r="152" spans="1:6" ht="30" x14ac:dyDescent="0.35">
      <c r="A152" s="43" t="s">
        <v>560</v>
      </c>
      <c r="B152" s="25" t="s">
        <v>1329</v>
      </c>
      <c r="C152" s="29" t="s">
        <v>1330</v>
      </c>
      <c r="D152" s="29" t="s">
        <v>563</v>
      </c>
      <c r="E152" s="29" t="s">
        <v>125</v>
      </c>
      <c r="F152" s="29" t="s">
        <v>42</v>
      </c>
    </row>
    <row r="153" spans="1:6" ht="20" x14ac:dyDescent="0.35">
      <c r="A153" s="42" t="s">
        <v>560</v>
      </c>
      <c r="B153" s="19" t="s">
        <v>1331</v>
      </c>
      <c r="C153" s="23" t="s">
        <v>623</v>
      </c>
      <c r="D153" s="23" t="s">
        <v>563</v>
      </c>
      <c r="E153" s="23" t="s">
        <v>125</v>
      </c>
      <c r="F153" s="23" t="s">
        <v>42</v>
      </c>
    </row>
    <row r="154" spans="1:6" ht="20" x14ac:dyDescent="0.35">
      <c r="A154" s="67" t="s">
        <v>560</v>
      </c>
      <c r="B154" s="68" t="s">
        <v>1332</v>
      </c>
      <c r="C154" s="69" t="s">
        <v>1333</v>
      </c>
      <c r="D154" s="69" t="s">
        <v>563</v>
      </c>
      <c r="E154" s="69" t="s">
        <v>125</v>
      </c>
      <c r="F154" s="69"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TDocument" ma:contentTypeID="0x010100EFDC2DF519FC4D8BB117FC66ED8C73E90074F60201A41D514BA60096688F1997E2" ma:contentTypeVersion="4" ma:contentTypeDescription="" ma:contentTypeScope="" ma:versionID="322d452cc11de90e09c22a0fa743933a">
  <xsd:schema xmlns:xsd="http://www.w3.org/2001/XMLSchema" xmlns:xs="http://www.w3.org/2001/XMLSchema" xmlns:p="http://schemas.microsoft.com/office/2006/metadata/properties" xmlns:ns1="http://schemas.microsoft.com/sharepoint/v3" xmlns:ns2="10c9dd5f-0101-4039-af82-4a1ea86104b7" xmlns:ns3="838b1f35-21c8-4d51-9b19-05ddba14ab3b" xmlns:ns4="066cfe38-23e3-48aa-b24c-856050ecefbc" targetNamespace="http://schemas.microsoft.com/office/2006/metadata/properties" ma:root="true" ma:fieldsID="dd09a6fe7d77522b263561ed1715d58a" ns1:_="" ns2:_="" ns3:_="" ns4:_="">
    <xsd:import namespace="http://schemas.microsoft.com/sharepoint/v3"/>
    <xsd:import namespace="10c9dd5f-0101-4039-af82-4a1ea86104b7"/>
    <xsd:import namespace="838b1f35-21c8-4d51-9b19-05ddba14ab3b"/>
    <xsd:import namespace="066cfe38-23e3-48aa-b24c-856050ecefbc"/>
    <xsd:element name="properties">
      <xsd:complexType>
        <xsd:sequence>
          <xsd:element name="documentManagement">
            <xsd:complexType>
              <xsd:all>
                <xsd:element ref="ns2:CMSURL" minOccurs="0"/>
                <xsd:element ref="ns2:NOrdem" minOccurs="0"/>
                <xsd:element ref="ns2:ReferenciaUnica" minOccurs="0"/>
                <xsd:element ref="ns1:RoutingRuleDescription" minOccurs="0"/>
                <xsd:element ref="ns2:CMSClassification" minOccurs="0"/>
                <xsd:element ref="ns2:CMSPostingGuid" minOccurs="0"/>
                <xsd:element ref="ns3:Year" minOccurs="0"/>
                <xsd:element ref="ns2:Postings"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c9dd5f-0101-4039-af82-4a1ea86104b7" elementFormDefault="qualified">
    <xsd:import namespace="http://schemas.microsoft.com/office/2006/documentManagement/types"/>
    <xsd:import namespace="http://schemas.microsoft.com/office/infopath/2007/PartnerControls"/>
    <xsd:element name="CMSURL" ma:index="8" nillable="true" ma:displayName="CMSURL" ma:internalName="CMSURL">
      <xsd:simpleType>
        <xsd:restriction base="dms:Text"/>
      </xsd:simpleType>
    </xsd:element>
    <xsd:element name="NOrdem" ma:index="9" nillable="true" ma:displayName="NOrdem" ma:internalName="NOrdem">
      <xsd:simpleType>
        <xsd:restriction base="dms:Number"/>
      </xsd:simpleType>
    </xsd:element>
    <xsd:element name="ReferenciaUnica" ma:index="10" nillable="true" ma:displayName="ReferenciaUnica" ma:internalName="ReferenciaUnica">
      <xsd:simpleType>
        <xsd:restriction base="dms:Text"/>
      </xsd:simpleType>
    </xsd:element>
    <xsd:element name="CMSClassification" ma:index="12" nillable="true" ma:displayName="Classification" ma:internalName="CMSClassification">
      <xsd:simpleType>
        <xsd:restriction base="dms:Choice">
          <xsd:enumeration value="$NOW-90"/>
          <xsd:enumeration value="1"/>
          <xsd:enumeration value="91"/>
          <xsd:enumeration value="ABP"/>
          <xsd:enumeration value="ACÓRDÃOS"/>
          <xsd:enumeration value="AÇÚCAR"/>
          <xsd:enumeration value="ADUAN"/>
          <xsd:enumeration value="ADUANEIRA"/>
          <xsd:enumeration value="ADVERTÊNCIA"/>
          <xsd:enumeration value="ARROZ"/>
          <xsd:enumeration value="ASSENTOS"/>
          <xsd:enumeration value="AVES DE CAPOEIRA"/>
          <xsd:enumeration value="AVES DE CAPOEIRA E OVOS"/>
          <xsd:enumeration value="AVISOS"/>
          <xsd:enumeration value="AVISOS BANCO DE PORTUGAL"/>
          <xsd:enumeration value="CARNE DE BOVINO"/>
          <xsd:enumeration value="CARNE DE SUÍNO"/>
          <xsd:enumeration value="CEREAIS"/>
          <xsd:enumeration value="CFI"/>
          <xsd:enumeration value="CIEC"/>
          <xsd:enumeration value="CIEC"/>
          <xsd:enumeration value="CIMI"/>
          <xsd:enumeration value="CIMSISD"/>
          <xsd:enumeration value="CIMT"/>
          <xsd:enumeration value="CIRC"/>
          <xsd:enumeration value="CIRCULARES AT"/>
          <xsd:enumeration value="CIRCULARES DGCI"/>
          <xsd:enumeration value="CIRCULARES E OFÍCIOS CIRCULADOS"/>
          <xsd:enumeration value="CIRS"/>
          <xsd:enumeration value="CISV"/>
          <xsd:enumeration value="CISV"/>
          <xsd:enumeration value="CIUC"/>
          <xsd:enumeration value="CIVA"/>
          <xsd:enumeration value="COMUNITÁRIA"/>
          <xsd:enumeration value="CPPT"/>
          <xsd:enumeration value="DC"/>
          <xsd:enumeration value="DECLARAÇÕES"/>
          <xsd:enumeration value="DECLARAÇÕES DE RETIFICAÇÃO"/>
          <xsd:enumeration value="DECLARAÇÕES EM ATA"/>
          <xsd:enumeration value="DECRETOS"/>
          <xsd:enumeration value="DECRETOS DO PRESIDENTE DA REPÚBLICA"/>
          <xsd:enumeration value="DECRETOS LEGISLATIVOS REGIONAIS"/>
          <xsd:enumeration value="DECRETOS REGULAMENTARES"/>
          <xsd:enumeration value="DECRETOS REGULAMENTARES REGIONAIS"/>
          <xsd:enumeration value="DECRETOS-LEI"/>
          <xsd:enumeration value="DESPACHO"/>
          <xsd:enumeration value="DESPACHOS"/>
          <xsd:enumeration value="DESPACHOS CONJUNTOS"/>
          <xsd:enumeration value="DESPACHOS NORMATIVOS"/>
          <xsd:enumeration value="DIREITOS ADUANEIROS E OUTRAS IMPOSIÇÕES"/>
          <xsd:enumeration value="FINAL"/>
          <xsd:enumeration value="FORMULÁRIO DO PEDIDO DE IPV"/>
          <xsd:enumeration value="IEC"/>
          <xsd:enumeration value="ÍNDICE"/>
          <xsd:enumeration value="ÍNDICE DOS CAPÍTULOS"/>
          <xsd:enumeration value="ÍNDICE REMISSIVO"/>
          <xsd:enumeration value="INFORMAÇÕES COMPLEMENTARES"/>
          <xsd:enumeration value="INFORMAÇÕES PAUTAIS VINCULATIVAS"/>
          <xsd:enumeration value="INSTRUÇÕES"/>
          <xsd:enumeration value="ISV"/>
          <xsd:enumeration value="IVA"/>
          <xsd:enumeration value="LACTICÍNIOS EXPORTADOS SOB A FORMA DE MERCADORIAS FORA DO ANEXO I"/>
          <xsd:enumeration value="LEIS"/>
          <xsd:enumeration value="LEITE E PRODUTOS LÁCTEOS"/>
          <xsd:enumeration value="LGT"/>
          <xsd:enumeration value="MANUAL DE DECISÕES DE CLASSIFICAÇÃO PAUTAL"/>
          <xsd:enumeration value="MANUAL SOBRE CONTINGENTES"/>
          <xsd:enumeration value="MANUAL SOBRE SUSPENSÕES"/>
          <xsd:enumeration value="MELAÇOS"/>
          <xsd:enumeration value="MEURSING (ANEXOS)"/>
          <xsd:enumeration value="MOD. 2-RFI - PEDIDO DE CERTIFICADO DE RESIDÊNCIA FISCAL"/>
          <xsd:enumeration value="NACIONAL"/>
          <xsd:enumeration value="NOMENCLATURAS"/>
          <xsd:enumeration value="NOTAS DE CAPITULO"/>
          <xsd:enumeration value="NOTAS DE SECÇÃO"/>
          <xsd:enumeration value="NOTAS EXPLICATIVAS DA NOMENCLATURA COMBINADA"/>
          <xsd:enumeration value="NOVIDADES"/>
          <xsd:enumeration value="OD"/>
          <xsd:enumeration value="OFÍCIO"/>
          <xsd:enumeration value="OFÍCIOS - CIRCULADOS AVALIAÇÕES"/>
          <xsd:enumeration value="OFÍCIOS - CIRCULADOS CADASTRO"/>
          <xsd:enumeration value="OFÍCIOS - CIRCULADOS COBRANÇA"/>
          <xsd:enumeration value="OFÍCIOS - CIRCULADOS CONTRIBUIÇÃO AUTÁRQUICA"/>
          <xsd:enumeration value="OFÍCIOS - CIRCULADOS DA DSCC"/>
          <xsd:enumeration value="OFÍCIOS - CIRCULADOS DA DSRC"/>
          <xsd:enumeration value="OFÍCIOS - CIRCULADOS DGCI"/>
          <xsd:enumeration value="OFÍCIOS - CIRCULADOS DS BENEFÍCIOS FISCAIS"/>
          <xsd:enumeration value="OFÍCIOS - CIRCULADOS DS JURÍDICOS E DO CONTENCIOSO"/>
          <xsd:enumeration value="OFÍCIOS - CIRCULADOS DSGCT"/>
          <xsd:enumeration value="OFÍCIOS - CIRCULADOS DSIECV"/>
          <xsd:enumeration value="OFÍCIOS - CIRCULADOS DSL"/>
          <xsd:enumeration value="OFÍCIOS - CIRCULADOS DSRA"/>
          <xsd:enumeration value="OFÍCIOS - CIRCULADOS DSRI"/>
          <xsd:enumeration value="OFÍCIOS - CIRCULADOS DSTA"/>
          <xsd:enumeration value="OFÍCIOS - CIRCULADOS GABINETE DO DIRETOR-GERAL"/>
          <xsd:enumeration value="OFÍCIOS - CIRCULADOS IMI"/>
          <xsd:enumeration value="OFÍCIOS - CIRCULADOS IMPOSTO DO SELO"/>
          <xsd:enumeration value="OFÍCIOS - CIRCULADOS IMPOSTO MUNICIPAL DE VEÍCULOS"/>
          <xsd:enumeration value="OFÍCIOS - CIRCULADOS IMPOSTO ÚNICO DE CIRCULAÇÃO"/>
          <xsd:enumeration value="OFÍCIOS - CIRCULADOS IMPOSTOS DE CIRCULAÇÃO E CAMIONAGEM"/>
          <xsd:enumeration value="OFÍCIOS - CIRCULADOS IMT"/>
          <xsd:enumeration value="OFÍCIOS - CIRCULADOS INSPEÇÃO TRIBUTÁRIA"/>
          <xsd:enumeration value="OFÍCIOS - CIRCULADOS IRC"/>
          <xsd:enumeration value="OFÍCIOS - CIRCULADOS IRS"/>
          <xsd:enumeration value="OFÍCIOS - CIRCULADOS IVA"/>
          <xsd:enumeration value="OFÍCIOS - CIRCULADOS JUSTIÇA TRIBUTÁRIA"/>
          <xsd:enumeration value="OFÍCIOS - CIRCULADOS PLANEAMENTO E ESTATÍSTICA"/>
          <xsd:enumeration value="OFÍCIOS - CIRCULADOS PLANEAMENTO E SISTEMAS DE INFORMAÇÃO"/>
          <xsd:enumeration value="OFÍCIOS - CIRCULADOS SISA E SUCESSÕES E DOAÇÕES"/>
          <xsd:enumeration value="OFÍCIOS - CIRCULARES BENEFÍCIOS FISCAIS"/>
          <xsd:enumeration value="OFÍCIOS - CIRCULARES CA (A)"/>
          <xsd:enumeration value="OFÍCIOS - CIRCULARES DS AVALIAÇÕES"/>
          <xsd:enumeration value="OFÍCIOS - CIRCULARES IR"/>
          <xsd:enumeration value="OFÍCIOS - CIRCULARES IR (X)"/>
          <xsd:enumeration value="OFÍCIOS - CIRCULARES IRC"/>
          <xsd:enumeration value="OFÍCIOS - CIRCULARES IRS"/>
          <xsd:enumeration value="OFÍCIOS - CIRCULARES PLANEAMENTO E ESTATÍSTICA"/>
          <xsd:enumeration value="OFÍCIOS - CIRCULARES SISA/SUCESSÕES DOAÇÕES (D)"/>
          <xsd:enumeration value="OUTRAS TAXAS CÂMBIO"/>
          <xsd:enumeration value="OUTRAS TAXAS DE CÂMBIO"/>
          <xsd:enumeration value="OUTROS DIPLOMAS"/>
          <xsd:enumeration value="OVOS"/>
          <xsd:enumeration value="OVOS E GEMAS DE OVOS EXPORTADOS SOB A FORMA DE MERCADORIAS NÃO ABRANGIDAS PELO ANEXO I DO TRATADO"/>
          <xsd:enumeration value="PARECERES"/>
          <xsd:enumeration value="PARTE I  &gt;   TÍTULO I"/>
          <xsd:enumeration value="PARTE I  &gt;   TÍTULO II"/>
          <xsd:enumeration value="PARTE I  &gt;   TÍTULO III"/>
          <xsd:enumeration value="PARTE I  &gt;   TÍTULO IV"/>
          <xsd:enumeration value="PARTE I  &gt;   TÍTULO IX"/>
          <xsd:enumeration value="PARTE I  &gt;   TÍTULO V"/>
          <xsd:enumeration value="PARTE I  &gt;   TÍTULO VI"/>
          <xsd:enumeration value="PARTE I  &gt;   TÍTULO VII"/>
          <xsd:enumeration value="PARTE I  &gt;   TÍTULO VIII"/>
          <xsd:enumeration value="PARTE II  &gt;   TÍTULO I"/>
          <xsd:enumeration value="PARTE II  &gt;   TÍTULO II"/>
          <xsd:enumeration value="PARTE II  &gt;   TÍTULO III"/>
          <xsd:enumeration value="PARTE II  &gt;   TÍTULO IV"/>
          <xsd:enumeration value="PARTE II  &gt;   TÍTULO V"/>
          <xsd:enumeration value="PARTE II  &gt;   TÍTULO VI"/>
          <xsd:enumeration value="PARTE III  &gt;  TÍTULO I"/>
          <xsd:enumeration value="PARTE III  &gt;  TÍTULO II"/>
          <xsd:enumeration value="PARTE IV  &gt;   TÍTULO I"/>
          <xsd:enumeration value="PARTE IV  &gt;   TÍTULO II"/>
          <xsd:enumeration value="PARTE IV  &gt;  TÍTULO III"/>
          <xsd:enumeration value="PARTE IV  &gt;  TÍTULO IV"/>
          <xsd:enumeration value="PARTE IV A"/>
          <xsd:enumeration value="PARTE V"/>
          <xsd:enumeration value="PARTES ANEXOS"/>
          <xsd:enumeration value="PARTES DA PAUTA DE SERVIÇO"/>
          <xsd:enumeration value="PORTARIAS"/>
          <xsd:enumeration value="PREÂMBULO"/>
          <xsd:enumeration value="PREÇOS UNITÁRIOS"/>
          <xsd:enumeration value="RCPIT"/>
          <xsd:enumeration value="REGIME GERAL DAS INFRAÇÕES TRIBUTÁRIAS (RGIT)"/>
          <xsd:enumeration value="REGRAS GERAIS"/>
          <xsd:enumeration value="REGULAMENTOS"/>
          <xsd:enumeration value="RESOLUÇÕES DA ASSEMBLEIA DA REPÚBLICA"/>
          <xsd:enumeration value="RESOLUÇÕES DAS ASSEMBLEIAS LEGISLATIVAS REGIONAIS"/>
          <xsd:enumeration value="RESOLUÇÕES DO CONSELHO DE MINISTROS"/>
          <xsd:enumeration value="RETIFICAÇÕES"/>
          <xsd:enumeration value="RG"/>
          <xsd:enumeration value="RGIT"/>
          <xsd:enumeration value="RITI"/>
          <xsd:enumeration value="SELO"/>
          <xsd:enumeration value="SUMMARY TABLES"/>
          <xsd:enumeration value="TABELA DE MEURSING"/>
          <xsd:enumeration value="TAXAS DE CÂMBIO DE REFERÊNCIA"/>
          <xsd:enumeration value="TÍTULO I"/>
          <xsd:enumeration value="TÍTULO II"/>
          <xsd:enumeration value="TÍTULO III"/>
          <xsd:enumeration value="TÍTULO IV"/>
          <xsd:enumeration value="TÍTULO IX"/>
          <xsd:enumeration value="TÍTULO V"/>
          <xsd:enumeration value="TÍTULO VI"/>
          <xsd:enumeration value="TÍTULO VII"/>
          <xsd:enumeration value="TÍTULO VIII"/>
          <xsd:enumeration value="TRIB"/>
          <xsd:enumeration value="CORRECÇÃO APLICÁVEL À RESTITUIÇÃO DE MALTE"/>
          <xsd:enumeration value="CORRECÇÃO APLICÁVEL ÀS RESTITUIÇÕES DOS CEREAIS"/>
          <xsd:enumeration value="DECLARAÇÕES DE RECTIFICAÇÃO"/>
          <xsd:enumeration value="OFÍCIOS - CIRCULADOS GABINETE DO DIRECTOR-GERAL"/>
          <xsd:enumeration value="OFÍCIOS - CIRCULADOS INSPECÇÃO TRIBUTÁRIA"/>
        </xsd:restriction>
      </xsd:simpleType>
    </xsd:element>
    <xsd:element name="CMSPostingGuid" ma:index="13" nillable="true" ma:displayName="CMSPostingGuid" ma:internalName="CMSPostingGuid">
      <xsd:simpleType>
        <xsd:restriction base="dms:Text"/>
      </xsd:simpleType>
    </xsd:element>
    <xsd:element name="Postings" ma:index="15" nillable="true" ma:displayName="Postings" ma:list="{B2E19F02-B84E-4595-8B03-30FD21309DBB}" ma:internalName="Postings">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838b1f35-21c8-4d51-9b19-05ddba14ab3b" elementFormDefault="qualified">
    <xsd:import namespace="http://schemas.microsoft.com/office/2006/documentManagement/types"/>
    <xsd:import namespace="http://schemas.microsoft.com/office/infopath/2007/PartnerControls"/>
    <xsd:element name="Year" ma:index="14" nillable="true" ma:displayName="Year" ma:decimals="0" ma:internalNam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66cfe38-23e3-48aa-b24c-856050ecefbc" elementFormDefault="qualified">
    <xsd:import namespace="http://schemas.microsoft.com/office/2006/documentManagement/types"/>
    <xsd:import namespace="http://schemas.microsoft.com/office/infopath/2007/PartnerControls"/>
    <xsd:element name="SharedWithUsers" ma:index="16"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MSPostingGuid xmlns="10c9dd5f-0101-4039-af82-4a1ea86104b7" xsi:nil="true"/>
    <CMSClassification xmlns="10c9dd5f-0101-4039-af82-4a1ea86104b7" xsi:nil="true"/>
    <Year xmlns="838b1f35-21c8-4d51-9b19-05ddba14ab3b" xsi:nil="true"/>
    <Postings xmlns="10c9dd5f-0101-4039-af82-4a1ea86104b7" xsi:nil="true"/>
    <ReferenciaUnica xmlns="10c9dd5f-0101-4039-af82-4a1ea86104b7" xsi:nil="true"/>
    <RoutingRuleDescription xmlns="http://schemas.microsoft.com/sharepoint/v3" xsi:nil="true"/>
    <CMSURL xmlns="10c9dd5f-0101-4039-af82-4a1ea86104b7" xsi:nil="true"/>
    <NOrdem xmlns="10c9dd5f-0101-4039-af82-4a1ea86104b7" xsi:nil="true"/>
  </documentManagement>
</p:properties>
</file>

<file path=customXml/itemProps1.xml><?xml version="1.0" encoding="utf-8"?>
<ds:datastoreItem xmlns:ds="http://schemas.openxmlformats.org/officeDocument/2006/customXml" ds:itemID="{20FCE0F2-274C-4A52-9545-F4F76157222D}"/>
</file>

<file path=customXml/itemProps2.xml><?xml version="1.0" encoding="utf-8"?>
<ds:datastoreItem xmlns:ds="http://schemas.openxmlformats.org/officeDocument/2006/customXml" ds:itemID="{9BAA58E9-BA30-4853-87FA-44ABBD85391B}"/>
</file>

<file path=customXml/itemProps3.xml><?xml version="1.0" encoding="utf-8"?>
<ds:datastoreItem xmlns:ds="http://schemas.openxmlformats.org/officeDocument/2006/customXml" ds:itemID="{397D9BC3-2671-4073-B764-890D7256D1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1</vt:i4>
      </vt:variant>
    </vt:vector>
  </HeadingPairs>
  <TitlesOfParts>
    <vt:vector size="5" baseType="lpstr">
      <vt:lpstr>Listagem BF</vt:lpstr>
      <vt:lpstr>Notas IRC</vt:lpstr>
      <vt:lpstr>Pivot Table</vt:lpstr>
      <vt:lpstr>Apêndice 1 - BF Estruturais</vt:lpstr>
      <vt:lpstr>'Listagem BF'!Títulos_de_Impressão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de Benefícios Fiscais</dc:title>
  <dc:creator>Mara Carvalho</dc:creator>
  <cp:lastModifiedBy>Mara Carvalho</cp:lastModifiedBy>
  <cp:lastPrinted>2019-03-31T20:26:00Z</cp:lastPrinted>
  <dcterms:created xsi:type="dcterms:W3CDTF">2019-03-14T15:57:18Z</dcterms:created>
  <dcterms:modified xsi:type="dcterms:W3CDTF">2019-03-31T20:44:13Z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0x010100EFDC2DF519FC4D8BB117FC66ED8C73E90074F60201A41D514BA60096688F1997E2</vt:lpwstr>
  </property>
</Properties>
</file>